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Secretariat\Annual Report\Annual Report 2022\"/>
    </mc:Choice>
  </mc:AlternateContent>
  <xr:revisionPtr revIDLastSave="0" documentId="13_ncr:1_{BFA08102-2C54-43F2-9217-08590BCAE69E}" xr6:coauthVersionLast="47" xr6:coauthVersionMax="47" xr10:uidLastSave="{00000000-0000-0000-0000-000000000000}"/>
  <bookViews>
    <workbookView xWindow="-98" yWindow="-98" windowWidth="20715" windowHeight="13276" xr2:uid="{57FC0B30-C5A1-4A77-BDA5-2270C147A839}"/>
  </bookViews>
  <sheets>
    <sheet name="Sustainability data table 2021" sheetId="2" r:id="rId1"/>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0" i="2" l="1"/>
  <c r="F26" i="2" l="1"/>
  <c r="F5" i="2" l="1"/>
  <c r="F41" i="2"/>
  <c r="F40" i="2"/>
  <c r="F71" i="2"/>
  <c r="F39" i="2"/>
  <c r="F38" i="2"/>
  <c r="G38" i="2"/>
  <c r="G19" i="2"/>
  <c r="H19" i="2" l="1"/>
  <c r="H71" i="2" l="1"/>
  <c r="G71" i="2"/>
  <c r="H41" i="2"/>
  <c r="G41" i="2"/>
  <c r="G40" i="2"/>
  <c r="G39" i="2"/>
  <c r="H30" i="2"/>
  <c r="H31" i="2" s="1"/>
  <c r="G30" i="2"/>
  <c r="G31" i="2" s="1"/>
  <c r="K26" i="2"/>
  <c r="J26" i="2"/>
  <c r="I26" i="2"/>
  <c r="H26" i="2"/>
  <c r="G26" i="2"/>
  <c r="K5" i="2"/>
  <c r="J5" i="2"/>
  <c r="I5" i="2"/>
  <c r="H5" i="2"/>
  <c r="H20" i="2" s="1"/>
  <c r="G5" i="2"/>
  <c r="G20" i="2" s="1"/>
</calcChain>
</file>

<file path=xl/sharedStrings.xml><?xml version="1.0" encoding="utf-8"?>
<sst xmlns="http://schemas.openxmlformats.org/spreadsheetml/2006/main" count="240" uniqueCount="132">
  <si>
    <t>Topic</t>
  </si>
  <si>
    <t>Unit of Measure</t>
  </si>
  <si>
    <t>Target</t>
  </si>
  <si>
    <t>Greenhouse gas emissions</t>
  </si>
  <si>
    <t>Energy management</t>
  </si>
  <si>
    <t>Waste management</t>
  </si>
  <si>
    <t>Workforce health and safety</t>
  </si>
  <si>
    <t>Product innovation</t>
  </si>
  <si>
    <t>% product revenues positively contributing to the UN SDGs</t>
  </si>
  <si>
    <t xml:space="preserve">Rate per 1 m hours worked (employees &amp; agency) </t>
  </si>
  <si>
    <t>n/a</t>
  </si>
  <si>
    <t>Hours worked</t>
  </si>
  <si>
    <t>&lt;1.0 by YE 2022</t>
  </si>
  <si>
    <t>Fatalities</t>
  </si>
  <si>
    <t>Number</t>
  </si>
  <si>
    <t>Zero</t>
  </si>
  <si>
    <t>Number (employees/agency)</t>
  </si>
  <si>
    <t>Sustainable product revenues</t>
  </si>
  <si>
    <t>Safety improvement opportunities (hazard/unsafe act rectification)</t>
  </si>
  <si>
    <t>Safety leadership tours</t>
  </si>
  <si>
    <t>YOY improvement</t>
  </si>
  <si>
    <t>Notes</t>
  </si>
  <si>
    <r>
      <t>Accounting Metric</t>
    </r>
    <r>
      <rPr>
        <b/>
        <vertAlign val="superscript"/>
        <sz val="11"/>
        <color theme="1"/>
        <rFont val="Calibri"/>
        <family val="2"/>
        <scheme val="minor"/>
      </rPr>
      <t>1</t>
    </r>
  </si>
  <si>
    <r>
      <rPr>
        <vertAlign val="superscript"/>
        <sz val="9"/>
        <color theme="1"/>
        <rFont val="Calibri"/>
        <family val="2"/>
        <scheme val="minor"/>
      </rPr>
      <t>1</t>
    </r>
    <r>
      <rPr>
        <sz val="9"/>
        <color theme="1"/>
        <rFont val="Calibri"/>
        <family val="2"/>
        <scheme val="minor"/>
      </rPr>
      <t xml:space="preserve"> Based on the SASB Materiality Map - Construction Materials industry standard 2018-10</t>
    </r>
  </si>
  <si>
    <r>
      <rPr>
        <vertAlign val="superscript"/>
        <sz val="9"/>
        <color theme="1"/>
        <rFont val="Calibri"/>
        <family val="2"/>
        <scheme val="minor"/>
      </rPr>
      <t>2</t>
    </r>
    <r>
      <rPr>
        <sz val="9"/>
        <color theme="1"/>
        <rFont val="Calibri"/>
        <family val="2"/>
        <scheme val="minor"/>
      </rPr>
      <t xml:space="preserve"> Lost Time Incident Frequency Rate per 1 million hours worked (incidents resulting in one or more days away from work, excluding the day of the incident).</t>
    </r>
  </si>
  <si>
    <r>
      <rPr>
        <vertAlign val="superscript"/>
        <sz val="9"/>
        <color theme="1"/>
        <rFont val="Calibri"/>
        <family val="2"/>
        <scheme val="minor"/>
      </rPr>
      <t>4</t>
    </r>
    <r>
      <rPr>
        <sz val="9"/>
        <color theme="1"/>
        <rFont val="Calibri"/>
        <family val="2"/>
        <scheme val="minor"/>
      </rPr>
      <t xml:space="preserve"> Serious incidents are those deemed life threatening or life changing due to their severity</t>
    </r>
  </si>
  <si>
    <r>
      <t>Serious incidents</t>
    </r>
    <r>
      <rPr>
        <vertAlign val="superscript"/>
        <sz val="11"/>
        <color theme="1"/>
        <rFont val="Calibri"/>
        <family val="2"/>
        <scheme val="minor"/>
      </rPr>
      <t>4</t>
    </r>
  </si>
  <si>
    <r>
      <t>Hi-potential near miss incidents</t>
    </r>
    <r>
      <rPr>
        <vertAlign val="superscript"/>
        <sz val="11"/>
        <color theme="1"/>
        <rFont val="Calibri"/>
        <family val="2"/>
        <scheme val="minor"/>
      </rPr>
      <t>5</t>
    </r>
  </si>
  <si>
    <t>Silicosis (health and safety) is not considered material - it is not an occupational exposure hazard in the Group's operations.</t>
  </si>
  <si>
    <t>%</t>
  </si>
  <si>
    <r>
      <t>TCO</t>
    </r>
    <r>
      <rPr>
        <vertAlign val="subscript"/>
        <sz val="11"/>
        <color theme="1"/>
        <rFont val="Calibri"/>
        <family val="2"/>
        <scheme val="minor"/>
      </rPr>
      <t>2</t>
    </r>
    <r>
      <rPr>
        <sz val="11"/>
        <color theme="1"/>
        <rFont val="Calibri"/>
        <family val="2"/>
        <scheme val="minor"/>
      </rPr>
      <t>e</t>
    </r>
  </si>
  <si>
    <t>Actual (employee &amp; agency)</t>
  </si>
  <si>
    <t>MWh</t>
  </si>
  <si>
    <t>% renewable energy</t>
  </si>
  <si>
    <t>% hazardous</t>
  </si>
  <si>
    <t>% landfilled</t>
  </si>
  <si>
    <t>Product integrity &amp; transparency</t>
  </si>
  <si>
    <t>£m</t>
  </si>
  <si>
    <t>Whistleblowing</t>
  </si>
  <si>
    <t>&lt;3.0 by YE 2026</t>
  </si>
  <si>
    <t>Losses from anti-competitive / anti-trust activity</t>
  </si>
  <si>
    <t>Total scope 1 and 2 emissions</t>
  </si>
  <si>
    <t>Intensity ratio</t>
  </si>
  <si>
    <r>
      <t>TCO</t>
    </r>
    <r>
      <rPr>
        <vertAlign val="subscript"/>
        <sz val="11"/>
        <color theme="1"/>
        <rFont val="Calibri"/>
        <family val="2"/>
        <scheme val="minor"/>
      </rPr>
      <t>2</t>
    </r>
    <r>
      <rPr>
        <sz val="11"/>
        <color theme="1"/>
        <rFont val="Calibri"/>
        <family val="2"/>
        <scheme val="minor"/>
      </rPr>
      <t>e/£m revenue</t>
    </r>
  </si>
  <si>
    <r>
      <t>m</t>
    </r>
    <r>
      <rPr>
        <vertAlign val="superscript"/>
        <sz val="11"/>
        <color theme="1"/>
        <rFont val="Calibri"/>
        <family val="2"/>
        <scheme val="minor"/>
      </rPr>
      <t>3</t>
    </r>
  </si>
  <si>
    <r>
      <t>m</t>
    </r>
    <r>
      <rPr>
        <vertAlign val="superscript"/>
        <sz val="11"/>
        <color theme="1"/>
        <rFont val="Calibri"/>
        <family val="2"/>
        <scheme val="minor"/>
      </rPr>
      <t>3</t>
    </r>
    <r>
      <rPr>
        <sz val="11"/>
        <color theme="1"/>
        <rFont val="Calibri"/>
        <family val="2"/>
        <scheme val="minor"/>
      </rPr>
      <t>/£m revenue</t>
    </r>
  </si>
  <si>
    <t>Amount generated (non-hazardous)</t>
  </si>
  <si>
    <t>Amount generated (hazardous)</t>
  </si>
  <si>
    <t>Lost time incidents (excluding COVID)</t>
  </si>
  <si>
    <r>
      <t>Lost Time Incident Frequency Rate (LTIFR)</t>
    </r>
    <r>
      <rPr>
        <vertAlign val="superscript"/>
        <sz val="11"/>
        <color theme="1"/>
        <rFont val="Calibri"/>
        <family val="2"/>
        <scheme val="minor"/>
      </rPr>
      <t>2</t>
    </r>
    <r>
      <rPr>
        <sz val="11"/>
        <color theme="1"/>
        <rFont val="Calibri"/>
        <family val="2"/>
        <scheme val="minor"/>
      </rPr>
      <t xml:space="preserve"> excluding COVID cases</t>
    </r>
  </si>
  <si>
    <t>SDG Alignment</t>
  </si>
  <si>
    <t>Number (contractors/visitors)</t>
  </si>
  <si>
    <t>Total energy consumption (fuels, electricity and company transport)</t>
  </si>
  <si>
    <t>% grid electricity in above</t>
  </si>
  <si>
    <t>Water consumption (municipal supplies)</t>
  </si>
  <si>
    <t>Water consumption (groundwater)</t>
  </si>
  <si>
    <t>Tonnes</t>
  </si>
  <si>
    <t>Female representation at Board level</t>
  </si>
  <si>
    <t>Female representation at senior management level</t>
  </si>
  <si>
    <t>Female representation across global workforce</t>
  </si>
  <si>
    <t>Safety training</t>
  </si>
  <si>
    <t>Total hours</t>
  </si>
  <si>
    <t>Community investment</t>
  </si>
  <si>
    <t>Company cash donation to charity</t>
  </si>
  <si>
    <t>Employee cash donation to charity</t>
  </si>
  <si>
    <t>Value of staff time volunteered in company hours</t>
  </si>
  <si>
    <t>£</t>
  </si>
  <si>
    <t>In-kind contributions to local communities</t>
  </si>
  <si>
    <t>Total community investment</t>
  </si>
  <si>
    <t>Management system certification</t>
  </si>
  <si>
    <t>Total tonnes waste/£m revenue</t>
  </si>
  <si>
    <t>Number of plants certified</t>
  </si>
  <si>
    <t>% revenues from certified facilities</t>
  </si>
  <si>
    <r>
      <rPr>
        <vertAlign val="superscript"/>
        <sz val="9"/>
        <color theme="1"/>
        <rFont val="Calibri"/>
        <family val="2"/>
        <scheme val="minor"/>
      </rPr>
      <t>3</t>
    </r>
    <r>
      <rPr>
        <sz val="9"/>
        <color theme="1"/>
        <rFont val="Calibri"/>
        <family val="2"/>
        <scheme val="minor"/>
      </rPr>
      <t xml:space="preserve"> Total Recordable Incident Rate for all work-related injuries or illnesses to employees (incl. agency staff) that causes fatality, unconsciousness, lost workdays, restricted work activity, job transfer or medical care beyond first aid, per 1 million hours worked.   Including COVID-19 workplace transmission cases.</t>
    </r>
  </si>
  <si>
    <t>zero by YE 2026</t>
  </si>
  <si>
    <t>40% reduction by YE 2022 (vs 2019 baseline)</t>
  </si>
  <si>
    <t>50% reduction by YE 2026 (vs 2019 baseline)</t>
  </si>
  <si>
    <t>Recordable incidents involving contractors/visitors</t>
  </si>
  <si>
    <t xml:space="preserve">Intensity ratio (scope 1 and 2 emissions) </t>
  </si>
  <si>
    <t>Total scope 3 emissions</t>
  </si>
  <si>
    <r>
      <t>Total Recordable Incident Rate (TRIR)</t>
    </r>
    <r>
      <rPr>
        <vertAlign val="superscript"/>
        <sz val="11"/>
        <color theme="1"/>
        <rFont val="Calibri"/>
        <family val="2"/>
        <scheme val="minor"/>
      </rPr>
      <t>3</t>
    </r>
    <r>
      <rPr>
        <sz val="11"/>
        <color theme="1"/>
        <rFont val="Calibri"/>
        <family val="2"/>
        <scheme val="minor"/>
      </rPr>
      <t xml:space="preserve"> including COVID</t>
    </r>
  </si>
  <si>
    <t>ISO 14001 Environment</t>
  </si>
  <si>
    <t>ISO 9000 Quality</t>
  </si>
  <si>
    <t>ISO 45001 Health and Safety</t>
  </si>
  <si>
    <t>Cases reported to confidential reporting lines</t>
  </si>
  <si>
    <t>Total amount of waste generated (non-hazardous + hazardous)</t>
  </si>
  <si>
    <t>Biodiversity - is not considered material in the context of the Group's operations.  The Group is not a major land owner nor is it involved directly in extractive operations.</t>
  </si>
  <si>
    <t>Total water consumption  (municipal and groundwater)</t>
  </si>
  <si>
    <t>% emissions covered under emissions-limiting regulations (e.g. EU ETS)</t>
  </si>
  <si>
    <t xml:space="preserve">Scope 2 emissions (electricity) </t>
  </si>
  <si>
    <t xml:space="preserve">Scope 1 emissions (stationary combustion and vehicle fuel) </t>
  </si>
  <si>
    <t>% recycled</t>
  </si>
  <si>
    <t>% incinerated</t>
  </si>
  <si>
    <r>
      <t>Lost Time Incident Frequency Rate (LTIFR)</t>
    </r>
    <r>
      <rPr>
        <vertAlign val="superscript"/>
        <sz val="11"/>
        <color theme="1"/>
        <rFont val="Calibri"/>
        <family val="2"/>
        <scheme val="minor"/>
      </rPr>
      <t>2</t>
    </r>
    <r>
      <rPr>
        <sz val="11"/>
        <color theme="1"/>
        <rFont val="Calibri"/>
        <family val="2"/>
        <scheme val="minor"/>
      </rPr>
      <t xml:space="preserve"> including COVID cases</t>
    </r>
  </si>
  <si>
    <r>
      <t>Total Recordable Incident Rate (TRIR)</t>
    </r>
    <r>
      <rPr>
        <vertAlign val="superscript"/>
        <sz val="11"/>
        <color theme="1"/>
        <rFont val="Calibri"/>
        <family val="2"/>
        <scheme val="minor"/>
      </rPr>
      <t>3</t>
    </r>
    <r>
      <rPr>
        <sz val="11"/>
        <color theme="1"/>
        <rFont val="Calibri"/>
        <family val="2"/>
        <scheme val="minor"/>
      </rPr>
      <t xml:space="preserve"> excluding COVID cases</t>
    </r>
  </si>
  <si>
    <r>
      <rPr>
        <vertAlign val="superscript"/>
        <sz val="9"/>
        <color theme="1"/>
        <rFont val="Calibri"/>
        <family val="2"/>
        <scheme val="minor"/>
      </rPr>
      <t>5</t>
    </r>
    <r>
      <rPr>
        <sz val="9"/>
        <color theme="1"/>
        <rFont val="Calibri"/>
        <family val="2"/>
        <scheme val="minor"/>
      </rPr>
      <t xml:space="preserve"> HiPo (high-potential) incidents are those that didn’t cause  serious injury but could have done under different circumstances. </t>
    </r>
  </si>
  <si>
    <t>Tyman and the SASB Materiality Map</t>
  </si>
  <si>
    <t>Total scope 1, 2 &amp; 3 emissions (value chain carbon footprint)</t>
  </si>
  <si>
    <t>1a Purchased goods and services (direct materials)</t>
  </si>
  <si>
    <r>
      <t xml:space="preserve">2019 
</t>
    </r>
    <r>
      <rPr>
        <sz val="9"/>
        <color theme="1"/>
        <rFont val="Calibri"/>
        <family val="2"/>
        <scheme val="minor"/>
      </rPr>
      <t>(baseline Year)</t>
    </r>
  </si>
  <si>
    <t>2 Capital goods</t>
  </si>
  <si>
    <t>5 Waste generated in operations</t>
  </si>
  <si>
    <t>6 Business travel (including flights)</t>
  </si>
  <si>
    <t>7 Employee commuting</t>
  </si>
  <si>
    <t>Scope 3 emissions (10 x categories)- data development ongoing under SBT</t>
  </si>
  <si>
    <t>9 Downstream transportation and distribution</t>
  </si>
  <si>
    <t>4 Upstream transportation and distribution</t>
  </si>
  <si>
    <t>11 Use of sold product</t>
  </si>
  <si>
    <t>3 Fuel and energy related activities</t>
  </si>
  <si>
    <t>12 End-of-life treatment of products</t>
  </si>
  <si>
    <t>1b Purchased goods and services (indirect materials and services)</t>
  </si>
  <si>
    <r>
      <t>Health and safety enforcement actions</t>
    </r>
    <r>
      <rPr>
        <vertAlign val="superscript"/>
        <sz val="11"/>
        <color theme="1"/>
        <rFont val="Calibri"/>
        <family val="2"/>
        <scheme val="minor"/>
      </rPr>
      <t>6</t>
    </r>
  </si>
  <si>
    <r>
      <rPr>
        <vertAlign val="superscript"/>
        <sz val="9"/>
        <color theme="1"/>
        <rFont val="Calibri"/>
        <family val="2"/>
        <scheme val="minor"/>
      </rPr>
      <t>6</t>
    </r>
    <r>
      <rPr>
        <sz val="9"/>
        <color theme="1"/>
        <rFont val="Calibri"/>
        <family val="2"/>
        <scheme val="minor"/>
      </rPr>
      <t xml:space="preserve"> Any prohibition notices, penalties, fines, violations, citations, prosecutions, warnings or other action for health &amp; safety offences taken by local, state or national regulatory body requiring action by the business.  (Note: all such actions have been closed). </t>
    </r>
  </si>
  <si>
    <t>Lost time incidents (COVID related only, workplace exposure)</t>
  </si>
  <si>
    <t>Training and development</t>
  </si>
  <si>
    <t>Training hours (all types, including safety related training recorded above)</t>
  </si>
  <si>
    <t>Diversity, equity and inclusion</t>
  </si>
  <si>
    <t>Percentage of workforce unionised</t>
  </si>
  <si>
    <t>% total workforce (temp &amp; perm)</t>
  </si>
  <si>
    <t>Number of training hours</t>
  </si>
  <si>
    <t>% temporary &amp; permanent employees</t>
  </si>
  <si>
    <t>&lt; 30 years</t>
  </si>
  <si>
    <t>30-50 years</t>
  </si>
  <si>
    <t>&gt;50 Years</t>
  </si>
  <si>
    <t>% permanent employees</t>
  </si>
  <si>
    <t>Age breakdown:</t>
  </si>
  <si>
    <t>Product revenues certified to EPD or C2C standards</t>
  </si>
  <si>
    <t>£m revenue</t>
  </si>
  <si>
    <t>Water stewardship (consumption and discharges)</t>
  </si>
  <si>
    <t>Air quality - our manufacturing facilities are not typically regulated for industrial air emissions such as NOx, SOx, particulates or VOCs etc.  These air emissions are not considered material so are not disclosed in the Annual Re[port and Accounts..</t>
  </si>
  <si>
    <t>For restatements, refer to the Tyman Annual Report and Accounts.</t>
  </si>
  <si>
    <t>TBD in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</si>
</sst>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1"/>
      <color theme="1"/>
      <name val="Calibri"/>
      <family val="2"/>
      <scheme val="minor"/>
    </font>
    <font>
      <b/>
      <vertAlign val="superscript"/>
      <sz val="11"/>
      <color theme="1"/>
      <name val="Calibri"/>
      <family val="2"/>
      <scheme val="minor"/>
    </font>
    <font>
      <vertAlign val="superscript"/>
      <sz val="11"/>
      <color theme="1"/>
      <name val="Calibri"/>
      <family val="2"/>
      <scheme val="minor"/>
    </font>
    <font>
      <b/>
      <sz val="9"/>
      <color theme="1"/>
      <name val="Calibri"/>
      <family val="2"/>
      <scheme val="minor"/>
    </font>
    <font>
      <sz val="9"/>
      <color theme="1"/>
      <name val="Calibri"/>
      <family val="2"/>
      <scheme val="minor"/>
    </font>
    <font>
      <vertAlign val="superscript"/>
      <sz val="9"/>
      <color theme="1"/>
      <name val="Calibri"/>
      <family val="2"/>
      <scheme val="minor"/>
    </font>
    <font>
      <b/>
      <vertAlign val="superscript"/>
      <sz val="9"/>
      <color theme="1"/>
      <name val="Calibri"/>
      <family val="2"/>
      <scheme val="minor"/>
    </font>
    <font>
      <vertAlign val="subscript"/>
      <sz val="11"/>
      <color theme="1"/>
      <name val="Calibri"/>
      <family val="2"/>
      <scheme val="minor"/>
    </font>
    <font>
      <b/>
      <sz val="11"/>
      <name val="Calibri"/>
      <family val="2"/>
      <scheme val="minor"/>
    </font>
    <font>
      <sz val="11"/>
      <color theme="1"/>
      <name val="Calibri"/>
      <family val="2"/>
      <scheme val="minor"/>
    </font>
    <font>
      <sz val="11"/>
      <name val="Calibri"/>
      <family val="2"/>
      <scheme val="minor"/>
    </font>
  </fonts>
  <fills count="2">
    <fill>
      <patternFill patternType="none"/>
    </fill>
    <fill>
      <patternFill patternType="gray125"/>
    </fill>
  </fills>
  <borders count="18">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s>
  <cellStyleXfs count="2">
    <xf numFmtId="0" fontId="0" fillId="0" borderId="0"/>
    <xf numFmtId="9" fontId="10" fillId="0" borderId="0" applyFont="0" applyFill="0" applyBorder="0" applyAlignment="0" applyProtection="0"/>
  </cellStyleXfs>
  <cellXfs count="117">
    <xf numFmtId="0" fontId="0" fillId="0" borderId="0" xfId="0"/>
    <xf numFmtId="0" fontId="0" fillId="0" borderId="0" xfId="0" applyAlignment="1">
      <alignment horizontal="center"/>
    </xf>
    <xf numFmtId="0" fontId="1" fillId="0" borderId="0" xfId="0" applyFont="1"/>
    <xf numFmtId="0" fontId="0" fillId="0" borderId="0" xfId="0" applyFont="1"/>
    <xf numFmtId="0" fontId="4" fillId="0" borderId="0" xfId="0" applyFont="1"/>
    <xf numFmtId="0" fontId="5" fillId="0" borderId="0" xfId="0" applyFont="1"/>
    <xf numFmtId="0" fontId="5" fillId="0" borderId="0" xfId="0" applyFont="1" applyAlignment="1">
      <alignment horizontal="center"/>
    </xf>
    <xf numFmtId="0" fontId="6" fillId="0" borderId="0" xfId="0" applyFont="1"/>
    <xf numFmtId="0" fontId="7" fillId="0" borderId="0" xfId="0" applyFont="1"/>
    <xf numFmtId="0" fontId="6" fillId="0" borderId="0" xfId="0" applyFont="1" applyAlignment="1">
      <alignment horizontal="center"/>
    </xf>
    <xf numFmtId="0" fontId="5" fillId="0" borderId="0" xfId="0" applyFont="1" applyAlignment="1">
      <alignment vertical="center"/>
    </xf>
    <xf numFmtId="0" fontId="0" fillId="0" borderId="0" xfId="0" applyFont="1" applyAlignment="1">
      <alignment horizontal="center"/>
    </xf>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vertical="center"/>
    </xf>
    <xf numFmtId="0" fontId="0" fillId="0" borderId="0" xfId="0" applyBorder="1" applyAlignment="1">
      <alignment horizontal="right" vertical="center"/>
    </xf>
    <xf numFmtId="0" fontId="0" fillId="0" borderId="2" xfId="0" applyBorder="1" applyAlignment="1">
      <alignment horizontal="right" vertical="center"/>
    </xf>
    <xf numFmtId="3" fontId="0" fillId="0" borderId="0" xfId="0" applyNumberFormat="1" applyBorder="1" applyAlignment="1">
      <alignment horizontal="right" vertical="center"/>
    </xf>
    <xf numFmtId="3" fontId="0" fillId="0" borderId="2" xfId="0" applyNumberFormat="1" applyBorder="1" applyAlignment="1">
      <alignment horizontal="right" vertical="center"/>
    </xf>
    <xf numFmtId="0" fontId="0" fillId="0" borderId="0" xfId="0" applyFont="1" applyBorder="1" applyAlignment="1">
      <alignment vertical="center" wrapText="1"/>
    </xf>
    <xf numFmtId="0" fontId="0" fillId="0" borderId="0" xfId="0" applyBorder="1" applyAlignment="1">
      <alignment vertical="center" wrapText="1"/>
    </xf>
    <xf numFmtId="0" fontId="0" fillId="0" borderId="0" xfId="0" applyFont="1" applyBorder="1" applyAlignment="1">
      <alignment vertical="center"/>
    </xf>
    <xf numFmtId="0" fontId="1" fillId="0" borderId="0" xfId="0" applyFont="1" applyBorder="1"/>
    <xf numFmtId="0" fontId="0" fillId="0" borderId="4" xfId="0" applyBorder="1" applyAlignment="1">
      <alignment vertical="center"/>
    </xf>
    <xf numFmtId="0" fontId="1" fillId="0" borderId="4" xfId="0" applyFont="1" applyBorder="1"/>
    <xf numFmtId="0" fontId="0" fillId="0" borderId="9" xfId="0" applyBorder="1" applyAlignment="1">
      <alignment vertical="center"/>
    </xf>
    <xf numFmtId="0" fontId="1" fillId="0" borderId="9" xfId="0" applyFont="1" applyBorder="1" applyAlignment="1">
      <alignment vertical="center"/>
    </xf>
    <xf numFmtId="0" fontId="0" fillId="0" borderId="9" xfId="0" applyBorder="1" applyAlignment="1">
      <alignment horizontal="right" vertical="center"/>
    </xf>
    <xf numFmtId="0" fontId="0" fillId="0" borderId="10" xfId="0" applyBorder="1" applyAlignment="1">
      <alignment horizontal="right" vertical="center"/>
    </xf>
    <xf numFmtId="0" fontId="0" fillId="0" borderId="12" xfId="0" applyBorder="1" applyAlignment="1">
      <alignment vertical="center"/>
    </xf>
    <xf numFmtId="0" fontId="1" fillId="0" borderId="12" xfId="0" applyFont="1" applyBorder="1" applyAlignment="1">
      <alignment vertical="center"/>
    </xf>
    <xf numFmtId="3" fontId="0" fillId="0" borderId="12" xfId="0" applyNumberFormat="1" applyBorder="1" applyAlignment="1">
      <alignment horizontal="righ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9" xfId="0" applyBorder="1" applyAlignment="1">
      <alignment vertical="center" wrapText="1"/>
    </xf>
    <xf numFmtId="3" fontId="0" fillId="0" borderId="9" xfId="0" applyNumberFormat="1" applyBorder="1" applyAlignment="1">
      <alignment horizontal="right" vertical="center"/>
    </xf>
    <xf numFmtId="3" fontId="0" fillId="0" borderId="10" xfId="0" applyNumberFormat="1" applyBorder="1" applyAlignment="1">
      <alignment horizontal="right" vertical="center"/>
    </xf>
    <xf numFmtId="0" fontId="0" fillId="0" borderId="12" xfId="0" applyBorder="1" applyAlignment="1">
      <alignment vertical="center" wrapText="1"/>
    </xf>
    <xf numFmtId="3" fontId="0" fillId="0" borderId="13" xfId="0" applyNumberFormat="1" applyBorder="1" applyAlignment="1">
      <alignment horizontal="right" vertical="center"/>
    </xf>
    <xf numFmtId="0" fontId="0" fillId="0" borderId="14" xfId="0" applyBorder="1" applyAlignment="1">
      <alignment vertical="center"/>
    </xf>
    <xf numFmtId="0" fontId="0" fillId="0" borderId="15" xfId="0" applyBorder="1" applyAlignment="1">
      <alignment vertical="center"/>
    </xf>
    <xf numFmtId="0" fontId="0" fillId="0" borderId="15" xfId="0" applyBorder="1" applyAlignment="1">
      <alignment vertical="center" wrapText="1"/>
    </xf>
    <xf numFmtId="0" fontId="0" fillId="0" borderId="15" xfId="0" applyBorder="1" applyAlignment="1">
      <alignment horizontal="right" vertical="center"/>
    </xf>
    <xf numFmtId="0" fontId="0" fillId="0" borderId="16" xfId="0" applyBorder="1" applyAlignment="1">
      <alignment horizontal="right" vertical="center"/>
    </xf>
    <xf numFmtId="0" fontId="1" fillId="0" borderId="15" xfId="0" applyFont="1" applyBorder="1" applyAlignment="1">
      <alignment vertical="center"/>
    </xf>
    <xf numFmtId="0" fontId="1" fillId="0" borderId="12" xfId="0" applyFont="1" applyBorder="1"/>
    <xf numFmtId="3" fontId="0" fillId="0" borderId="0" xfId="0" applyNumberFormat="1" applyBorder="1" applyAlignment="1">
      <alignment horizontal="right"/>
    </xf>
    <xf numFmtId="0" fontId="0" fillId="0" borderId="0" xfId="0" applyBorder="1" applyAlignment="1">
      <alignment horizontal="right"/>
    </xf>
    <xf numFmtId="0" fontId="0" fillId="0" borderId="2" xfId="0" applyBorder="1" applyAlignment="1">
      <alignment horizontal="right"/>
    </xf>
    <xf numFmtId="0" fontId="0" fillId="0" borderId="12" xfId="0" applyBorder="1" applyAlignment="1">
      <alignment horizontal="right"/>
    </xf>
    <xf numFmtId="0" fontId="0" fillId="0" borderId="13" xfId="0" applyBorder="1" applyAlignment="1">
      <alignment horizontal="right"/>
    </xf>
    <xf numFmtId="0" fontId="0" fillId="0" borderId="4" xfId="0" applyBorder="1" applyAlignment="1">
      <alignment horizontal="right"/>
    </xf>
    <xf numFmtId="0" fontId="0" fillId="0" borderId="5" xfId="0" applyBorder="1" applyAlignment="1">
      <alignment horizontal="right"/>
    </xf>
    <xf numFmtId="1" fontId="0" fillId="0" borderId="0" xfId="0" applyNumberFormat="1" applyBorder="1" applyAlignment="1">
      <alignment horizontal="right" vertical="center"/>
    </xf>
    <xf numFmtId="3" fontId="0" fillId="0" borderId="12" xfId="0" applyNumberFormat="1" applyBorder="1" applyAlignment="1">
      <alignment horizontal="right"/>
    </xf>
    <xf numFmtId="0" fontId="4" fillId="0" borderId="0" xfId="0" applyFont="1" applyAlignment="1">
      <alignment vertical="center"/>
    </xf>
    <xf numFmtId="0" fontId="1" fillId="0" borderId="0" xfId="0" applyFont="1" applyBorder="1" applyAlignment="1">
      <alignment vertical="center" wrapText="1"/>
    </xf>
    <xf numFmtId="0" fontId="0" fillId="0" borderId="9" xfId="0" applyFont="1" applyBorder="1" applyAlignment="1">
      <alignment horizontal="right" vertical="center"/>
    </xf>
    <xf numFmtId="3" fontId="0" fillId="0" borderId="0" xfId="0" applyNumberFormat="1" applyFont="1" applyBorder="1" applyAlignment="1">
      <alignment horizontal="right" vertical="center"/>
    </xf>
    <xf numFmtId="0" fontId="0" fillId="0" borderId="0" xfId="0" applyFont="1" applyBorder="1" applyAlignment="1">
      <alignment horizontal="right" vertical="center"/>
    </xf>
    <xf numFmtId="3" fontId="0" fillId="0" borderId="12" xfId="0" applyNumberFormat="1" applyFont="1" applyBorder="1" applyAlignment="1">
      <alignment horizontal="right" vertical="center"/>
    </xf>
    <xf numFmtId="3" fontId="0" fillId="0" borderId="9" xfId="0" applyNumberFormat="1" applyFont="1" applyBorder="1" applyAlignment="1">
      <alignment horizontal="right" vertical="center"/>
    </xf>
    <xf numFmtId="1" fontId="10" fillId="0" borderId="0" xfId="1" applyNumberFormat="1" applyFont="1" applyBorder="1" applyAlignment="1">
      <alignment horizontal="right" vertical="center"/>
    </xf>
    <xf numFmtId="0" fontId="0" fillId="0" borderId="12" xfId="0" applyFont="1" applyBorder="1" applyAlignment="1">
      <alignment horizontal="right" vertical="center"/>
    </xf>
    <xf numFmtId="1" fontId="0" fillId="0" borderId="0" xfId="0" applyNumberFormat="1" applyFont="1" applyBorder="1" applyAlignment="1">
      <alignment horizontal="right" vertical="center"/>
    </xf>
    <xf numFmtId="0" fontId="11" fillId="0" borderId="9" xfId="0" applyFont="1" applyBorder="1" applyAlignment="1">
      <alignment horizontal="right" vertical="center"/>
    </xf>
    <xf numFmtId="0" fontId="11" fillId="0" borderId="0" xfId="0" applyFont="1" applyBorder="1" applyAlignment="1">
      <alignment horizontal="right" vertical="center"/>
    </xf>
    <xf numFmtId="1" fontId="11" fillId="0" borderId="0" xfId="0" applyNumberFormat="1" applyFont="1" applyBorder="1" applyAlignment="1">
      <alignment horizontal="right" vertical="center"/>
    </xf>
    <xf numFmtId="3" fontId="11" fillId="0" borderId="0" xfId="0" applyNumberFormat="1" applyFont="1" applyBorder="1" applyAlignment="1">
      <alignment horizontal="right" vertical="center"/>
    </xf>
    <xf numFmtId="0" fontId="0" fillId="0" borderId="15" xfId="0" applyFont="1" applyBorder="1" applyAlignment="1">
      <alignment horizontal="right" vertical="center"/>
    </xf>
    <xf numFmtId="3" fontId="0" fillId="0" borderId="0" xfId="0" applyNumberFormat="1" applyFont="1" applyBorder="1" applyAlignment="1">
      <alignment horizontal="right"/>
    </xf>
    <xf numFmtId="0" fontId="0" fillId="0" borderId="0" xfId="0" applyFont="1" applyBorder="1" applyAlignment="1">
      <alignment horizontal="right"/>
    </xf>
    <xf numFmtId="3" fontId="0" fillId="0" borderId="12" xfId="0" applyNumberFormat="1" applyFont="1" applyBorder="1" applyAlignment="1">
      <alignment horizontal="right"/>
    </xf>
    <xf numFmtId="0" fontId="0" fillId="0" borderId="4" xfId="0" applyFont="1" applyBorder="1" applyAlignment="1">
      <alignment horizontal="right"/>
    </xf>
    <xf numFmtId="0" fontId="1" fillId="0" borderId="6" xfId="0" applyFont="1" applyBorder="1" applyAlignment="1">
      <alignment vertical="center"/>
    </xf>
    <xf numFmtId="0" fontId="1" fillId="0" borderId="7" xfId="0" applyFont="1" applyBorder="1" applyAlignment="1">
      <alignment vertical="center"/>
    </xf>
    <xf numFmtId="0" fontId="1" fillId="0" borderId="7" xfId="0" applyFont="1" applyBorder="1" applyAlignment="1">
      <alignment horizontal="center" vertical="center"/>
    </xf>
    <xf numFmtId="0" fontId="1" fillId="0" borderId="7" xfId="0" applyFont="1" applyBorder="1" applyAlignment="1">
      <alignment horizontal="center" vertical="center" wrapText="1"/>
    </xf>
    <xf numFmtId="0" fontId="1" fillId="0" borderId="0" xfId="0" applyFont="1" applyAlignment="1">
      <alignment vertical="center"/>
    </xf>
    <xf numFmtId="3" fontId="1" fillId="0" borderId="0" xfId="0" applyNumberFormat="1" applyFont="1" applyBorder="1" applyAlignment="1">
      <alignment vertical="center"/>
    </xf>
    <xf numFmtId="3" fontId="1" fillId="0" borderId="12" xfId="0" applyNumberFormat="1" applyFont="1" applyBorder="1" applyAlignment="1">
      <alignment vertical="center"/>
    </xf>
    <xf numFmtId="3" fontId="0" fillId="0" borderId="12" xfId="0" applyNumberFormat="1" applyFill="1" applyBorder="1" applyAlignment="1">
      <alignment horizontal="right" vertical="center"/>
    </xf>
    <xf numFmtId="3" fontId="0" fillId="0" borderId="0" xfId="0" applyNumberFormat="1" applyFont="1" applyFill="1" applyBorder="1" applyAlignment="1">
      <alignment horizontal="right" vertical="center"/>
    </xf>
    <xf numFmtId="3" fontId="0" fillId="0" borderId="0" xfId="0" applyNumberFormat="1" applyFill="1" applyBorder="1" applyAlignment="1">
      <alignment horizontal="right" vertical="center"/>
    </xf>
    <xf numFmtId="3" fontId="1" fillId="0" borderId="0" xfId="0" applyNumberFormat="1" applyFont="1" applyBorder="1"/>
    <xf numFmtId="3" fontId="1" fillId="0" borderId="12" xfId="0" applyNumberFormat="1" applyFont="1" applyBorder="1"/>
    <xf numFmtId="0" fontId="0" fillId="0" borderId="8" xfId="0" applyBorder="1" applyAlignment="1">
      <alignment vertical="center"/>
    </xf>
    <xf numFmtId="0" fontId="0" fillId="0" borderId="9" xfId="0" applyFill="1" applyBorder="1" applyAlignment="1">
      <alignment horizontal="right" vertical="center"/>
    </xf>
    <xf numFmtId="0" fontId="0" fillId="0" borderId="0" xfId="0" applyFill="1" applyBorder="1" applyAlignment="1">
      <alignment horizontal="right" vertical="center"/>
    </xf>
    <xf numFmtId="0" fontId="9" fillId="0" borderId="4" xfId="0" applyFont="1" applyBorder="1"/>
    <xf numFmtId="0" fontId="1" fillId="0" borderId="17" xfId="0" applyFont="1" applyBorder="1" applyAlignment="1">
      <alignment horizontal="center" vertical="center"/>
    </xf>
    <xf numFmtId="3" fontId="9" fillId="0" borderId="0" xfId="0" applyNumberFormat="1" applyFont="1" applyBorder="1" applyAlignment="1">
      <alignment vertical="center"/>
    </xf>
    <xf numFmtId="0" fontId="0" fillId="0" borderId="12" xfId="0" applyFont="1" applyBorder="1" applyAlignment="1">
      <alignment vertical="center"/>
    </xf>
    <xf numFmtId="0" fontId="0" fillId="0" borderId="0" xfId="0" applyBorder="1" applyAlignment="1">
      <alignment horizontal="left" vertical="center"/>
    </xf>
    <xf numFmtId="164" fontId="1" fillId="0" borderId="0" xfId="0" applyNumberFormat="1" applyFont="1" applyBorder="1" applyAlignment="1">
      <alignment vertical="center"/>
    </xf>
    <xf numFmtId="164" fontId="11" fillId="0" borderId="0" xfId="0" applyNumberFormat="1" applyFont="1" applyBorder="1" applyAlignment="1">
      <alignment vertical="center"/>
    </xf>
    <xf numFmtId="164" fontId="0" fillId="0" borderId="0" xfId="0" applyNumberFormat="1" applyBorder="1" applyAlignment="1">
      <alignment horizontal="right" vertical="center"/>
    </xf>
    <xf numFmtId="164" fontId="11" fillId="0" borderId="0" xfId="0" applyNumberFormat="1" applyFont="1" applyBorder="1" applyAlignment="1">
      <alignment horizontal="right" vertical="center"/>
    </xf>
    <xf numFmtId="9" fontId="0" fillId="0" borderId="0" xfId="0" applyNumberFormat="1" applyFont="1" applyBorder="1" applyAlignment="1">
      <alignment vertical="center" wrapText="1"/>
    </xf>
    <xf numFmtId="164" fontId="0" fillId="0" borderId="2" xfId="0" applyNumberFormat="1" applyBorder="1" applyAlignment="1">
      <alignment horizontal="right" vertical="center"/>
    </xf>
    <xf numFmtId="3" fontId="1" fillId="0" borderId="9" xfId="0" applyNumberFormat="1" applyFont="1" applyBorder="1" applyAlignment="1">
      <alignment vertical="center"/>
    </xf>
    <xf numFmtId="1" fontId="1" fillId="0" borderId="0" xfId="0" applyNumberFormat="1" applyFont="1" applyBorder="1" applyAlignment="1">
      <alignment vertical="center" wrapText="1"/>
    </xf>
    <xf numFmtId="164" fontId="0" fillId="0" borderId="12" xfId="0" applyNumberFormat="1" applyFont="1" applyBorder="1" applyAlignment="1">
      <alignment horizontal="right" vertical="center"/>
    </xf>
    <xf numFmtId="164" fontId="0" fillId="0" borderId="12" xfId="0" applyNumberFormat="1" applyBorder="1" applyAlignment="1">
      <alignment horizontal="right" vertical="center"/>
    </xf>
    <xf numFmtId="0" fontId="9" fillId="0" borderId="0" xfId="0" applyFont="1" applyBorder="1" applyAlignment="1">
      <alignment horizontal="right"/>
    </xf>
    <xf numFmtId="0" fontId="0" fillId="0" borderId="8" xfId="0" applyBorder="1" applyAlignment="1">
      <alignment horizontal="left" vertical="center"/>
    </xf>
    <xf numFmtId="0" fontId="0" fillId="0" borderId="1" xfId="0" applyBorder="1" applyAlignment="1">
      <alignment horizontal="left" vertical="center"/>
    </xf>
    <xf numFmtId="0" fontId="0" fillId="0" borderId="11" xfId="0" applyBorder="1" applyAlignment="1">
      <alignment horizontal="left"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3" xfId="0" applyBorder="1" applyAlignment="1">
      <alignment horizontal="left" vertical="center"/>
    </xf>
    <xf numFmtId="0" fontId="0" fillId="0" borderId="0" xfId="0" applyBorder="1" applyAlignment="1">
      <alignment horizontal="center"/>
    </xf>
    <xf numFmtId="0" fontId="0" fillId="0" borderId="4" xfId="0" applyBorder="1" applyAlignment="1">
      <alignment horizontal="center"/>
    </xf>
    <xf numFmtId="0" fontId="0" fillId="0" borderId="0" xfId="0" applyBorder="1" applyAlignment="1">
      <alignment horizontal="left" vertical="center"/>
    </xf>
    <xf numFmtId="0" fontId="0" fillId="0" borderId="8" xfId="0" applyBorder="1" applyAlignment="1">
      <alignment horizontal="left" vertical="center" wrapText="1"/>
    </xf>
    <xf numFmtId="0" fontId="0" fillId="0" borderId="1" xfId="0"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jpe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11" Type="http://schemas.openxmlformats.org/officeDocument/2006/relationships/image" Target="../media/image11.png"/><Relationship Id="rId5" Type="http://schemas.openxmlformats.org/officeDocument/2006/relationships/image" Target="../media/image5.jp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jpeg"/><Relationship Id="rId14"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twoCellAnchor editAs="oneCell">
    <xdr:from>
      <xdr:col>1</xdr:col>
      <xdr:colOff>214313</xdr:colOff>
      <xdr:row>28</xdr:row>
      <xdr:rowOff>119063</xdr:rowOff>
    </xdr:from>
    <xdr:to>
      <xdr:col>1</xdr:col>
      <xdr:colOff>845344</xdr:colOff>
      <xdr:row>31</xdr:row>
      <xdr:rowOff>178594</xdr:rowOff>
    </xdr:to>
    <xdr:pic>
      <xdr:nvPicPr>
        <xdr:cNvPr id="5" name="Picture 4">
          <a:extLst>
            <a:ext uri="{FF2B5EF4-FFF2-40B4-BE49-F238E27FC236}">
              <a16:creationId xmlns:a16="http://schemas.microsoft.com/office/drawing/2014/main" id="{FE6741AE-2A25-4412-A0F7-76DB6382F0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90788" y="4948238"/>
          <a:ext cx="631031" cy="631031"/>
        </a:xfrm>
        <a:prstGeom prst="rect">
          <a:avLst/>
        </a:prstGeom>
      </xdr:spPr>
    </xdr:pic>
    <xdr:clientData/>
  </xdr:twoCellAnchor>
  <xdr:twoCellAnchor editAs="oneCell">
    <xdr:from>
      <xdr:col>1</xdr:col>
      <xdr:colOff>200026</xdr:colOff>
      <xdr:row>66</xdr:row>
      <xdr:rowOff>168275</xdr:rowOff>
    </xdr:from>
    <xdr:to>
      <xdr:col>1</xdr:col>
      <xdr:colOff>819150</xdr:colOff>
      <xdr:row>70</xdr:row>
      <xdr:rowOff>25399</xdr:rowOff>
    </xdr:to>
    <xdr:pic>
      <xdr:nvPicPr>
        <xdr:cNvPr id="14" name="Picture 13">
          <a:extLst>
            <a:ext uri="{FF2B5EF4-FFF2-40B4-BE49-F238E27FC236}">
              <a16:creationId xmlns:a16="http://schemas.microsoft.com/office/drawing/2014/main" id="{B78F56C3-56F0-4374-BE9B-03602B3BAB4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01" y="13160375"/>
          <a:ext cx="619124" cy="619124"/>
        </a:xfrm>
        <a:prstGeom prst="rect">
          <a:avLst/>
        </a:prstGeom>
      </xdr:spPr>
    </xdr:pic>
    <xdr:clientData/>
  </xdr:twoCellAnchor>
  <xdr:twoCellAnchor editAs="oneCell">
    <xdr:from>
      <xdr:col>1</xdr:col>
      <xdr:colOff>214836</xdr:colOff>
      <xdr:row>11</xdr:row>
      <xdr:rowOff>6882</xdr:rowOff>
    </xdr:from>
    <xdr:to>
      <xdr:col>1</xdr:col>
      <xdr:colOff>810149</xdr:colOff>
      <xdr:row>13</xdr:row>
      <xdr:rowOff>141408</xdr:rowOff>
    </xdr:to>
    <xdr:pic>
      <xdr:nvPicPr>
        <xdr:cNvPr id="4" name="Picture 3">
          <a:extLst>
            <a:ext uri="{FF2B5EF4-FFF2-40B4-BE49-F238E27FC236}">
              <a16:creationId xmlns:a16="http://schemas.microsoft.com/office/drawing/2014/main" id="{4AEBC069-E780-449C-A95C-6396342404B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87229" y="3218168"/>
          <a:ext cx="595313" cy="624383"/>
        </a:xfrm>
        <a:prstGeom prst="rect">
          <a:avLst/>
        </a:prstGeom>
      </xdr:spPr>
    </xdr:pic>
    <xdr:clientData/>
  </xdr:twoCellAnchor>
  <xdr:twoCellAnchor editAs="oneCell">
    <xdr:from>
      <xdr:col>1</xdr:col>
      <xdr:colOff>228600</xdr:colOff>
      <xdr:row>7</xdr:row>
      <xdr:rowOff>76200</xdr:rowOff>
    </xdr:from>
    <xdr:to>
      <xdr:col>1</xdr:col>
      <xdr:colOff>819753</xdr:colOff>
      <xdr:row>9</xdr:row>
      <xdr:rowOff>188875</xdr:rowOff>
    </xdr:to>
    <xdr:pic>
      <xdr:nvPicPr>
        <xdr:cNvPr id="6" name="Picture 5">
          <a:extLst>
            <a:ext uri="{FF2B5EF4-FFF2-40B4-BE49-F238E27FC236}">
              <a16:creationId xmlns:a16="http://schemas.microsoft.com/office/drawing/2014/main" id="{C1366AE9-60AD-4436-AF13-71780D52728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500993" y="2307771"/>
          <a:ext cx="591153" cy="602533"/>
        </a:xfrm>
        <a:prstGeom prst="rect">
          <a:avLst/>
        </a:prstGeom>
      </xdr:spPr>
    </xdr:pic>
    <xdr:clientData/>
  </xdr:twoCellAnchor>
  <xdr:twoCellAnchor editAs="oneCell">
    <xdr:from>
      <xdr:col>1</xdr:col>
      <xdr:colOff>219075</xdr:colOff>
      <xdr:row>20</xdr:row>
      <xdr:rowOff>133350</xdr:rowOff>
    </xdr:from>
    <xdr:to>
      <xdr:col>1</xdr:col>
      <xdr:colOff>810228</xdr:colOff>
      <xdr:row>22</xdr:row>
      <xdr:rowOff>237862</xdr:rowOff>
    </xdr:to>
    <xdr:pic>
      <xdr:nvPicPr>
        <xdr:cNvPr id="7" name="Picture 6">
          <a:extLst>
            <a:ext uri="{FF2B5EF4-FFF2-40B4-BE49-F238E27FC236}">
              <a16:creationId xmlns:a16="http://schemas.microsoft.com/office/drawing/2014/main" id="{7C3DC4B6-6828-4BD0-B978-517B979B961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95550" y="5572125"/>
          <a:ext cx="591153" cy="599812"/>
        </a:xfrm>
        <a:prstGeom prst="rect">
          <a:avLst/>
        </a:prstGeom>
      </xdr:spPr>
    </xdr:pic>
    <xdr:clientData/>
  </xdr:twoCellAnchor>
  <xdr:twoCellAnchor editAs="oneCell">
    <xdr:from>
      <xdr:col>1</xdr:col>
      <xdr:colOff>190500</xdr:colOff>
      <xdr:row>24</xdr:row>
      <xdr:rowOff>38100</xdr:rowOff>
    </xdr:from>
    <xdr:to>
      <xdr:col>1</xdr:col>
      <xdr:colOff>803559</xdr:colOff>
      <xdr:row>26</xdr:row>
      <xdr:rowOff>213665</xdr:rowOff>
    </xdr:to>
    <xdr:pic>
      <xdr:nvPicPr>
        <xdr:cNvPr id="8" name="Picture 7">
          <a:extLst>
            <a:ext uri="{FF2B5EF4-FFF2-40B4-BE49-F238E27FC236}">
              <a16:creationId xmlns:a16="http://schemas.microsoft.com/office/drawing/2014/main" id="{8988C597-4031-48E8-97BB-F374C46378F3}"/>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466975" y="6515100"/>
          <a:ext cx="613059" cy="613715"/>
        </a:xfrm>
        <a:prstGeom prst="rect">
          <a:avLst/>
        </a:prstGeom>
      </xdr:spPr>
    </xdr:pic>
    <xdr:clientData/>
  </xdr:twoCellAnchor>
  <xdr:twoCellAnchor editAs="oneCell">
    <xdr:from>
      <xdr:col>1</xdr:col>
      <xdr:colOff>209550</xdr:colOff>
      <xdr:row>39</xdr:row>
      <xdr:rowOff>247650</xdr:rowOff>
    </xdr:from>
    <xdr:to>
      <xdr:col>1</xdr:col>
      <xdr:colOff>876300</xdr:colOff>
      <xdr:row>41</xdr:row>
      <xdr:rowOff>152400</xdr:rowOff>
    </xdr:to>
    <xdr:pic>
      <xdr:nvPicPr>
        <xdr:cNvPr id="9" name="Picture 8">
          <a:extLst>
            <a:ext uri="{FF2B5EF4-FFF2-40B4-BE49-F238E27FC236}">
              <a16:creationId xmlns:a16="http://schemas.microsoft.com/office/drawing/2014/main" id="{0BFC4F80-C1A9-4D13-A3DC-C2ADDCF5C42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486025" y="10210800"/>
          <a:ext cx="666750" cy="666750"/>
        </a:xfrm>
        <a:prstGeom prst="rect">
          <a:avLst/>
        </a:prstGeom>
      </xdr:spPr>
    </xdr:pic>
    <xdr:clientData/>
  </xdr:twoCellAnchor>
  <xdr:twoCellAnchor editAs="oneCell">
    <xdr:from>
      <xdr:col>1</xdr:col>
      <xdr:colOff>400049</xdr:colOff>
      <xdr:row>51</xdr:row>
      <xdr:rowOff>57151</xdr:rowOff>
    </xdr:from>
    <xdr:to>
      <xdr:col>1</xdr:col>
      <xdr:colOff>677671</xdr:colOff>
      <xdr:row>51</xdr:row>
      <xdr:rowOff>334773</xdr:rowOff>
    </xdr:to>
    <xdr:pic>
      <xdr:nvPicPr>
        <xdr:cNvPr id="18" name="Picture 17">
          <a:extLst>
            <a:ext uri="{FF2B5EF4-FFF2-40B4-BE49-F238E27FC236}">
              <a16:creationId xmlns:a16="http://schemas.microsoft.com/office/drawing/2014/main" id="{A255B308-FA09-4698-8B61-BFB8B2F5B5AC}"/>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676524" y="12773026"/>
          <a:ext cx="277622" cy="277622"/>
        </a:xfrm>
        <a:prstGeom prst="rect">
          <a:avLst/>
        </a:prstGeom>
      </xdr:spPr>
    </xdr:pic>
    <xdr:clientData/>
  </xdr:twoCellAnchor>
  <xdr:twoCellAnchor editAs="oneCell">
    <xdr:from>
      <xdr:col>1</xdr:col>
      <xdr:colOff>74612</xdr:colOff>
      <xdr:row>51</xdr:row>
      <xdr:rowOff>57150</xdr:rowOff>
    </xdr:from>
    <xdr:to>
      <xdr:col>1</xdr:col>
      <xdr:colOff>348457</xdr:colOff>
      <xdr:row>51</xdr:row>
      <xdr:rowOff>330995</xdr:rowOff>
    </xdr:to>
    <xdr:pic>
      <xdr:nvPicPr>
        <xdr:cNvPr id="19" name="Picture 18">
          <a:extLst>
            <a:ext uri="{FF2B5EF4-FFF2-40B4-BE49-F238E27FC236}">
              <a16:creationId xmlns:a16="http://schemas.microsoft.com/office/drawing/2014/main" id="{50DB98AB-8DC6-4511-AE83-482EFFA31C6D}"/>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351087" y="12773025"/>
          <a:ext cx="273845" cy="273845"/>
        </a:xfrm>
        <a:prstGeom prst="rect">
          <a:avLst/>
        </a:prstGeom>
      </xdr:spPr>
    </xdr:pic>
    <xdr:clientData/>
  </xdr:twoCellAnchor>
  <xdr:twoCellAnchor editAs="oneCell">
    <xdr:from>
      <xdr:col>1</xdr:col>
      <xdr:colOff>709613</xdr:colOff>
      <xdr:row>51</xdr:row>
      <xdr:rowOff>57151</xdr:rowOff>
    </xdr:from>
    <xdr:to>
      <xdr:col>1</xdr:col>
      <xdr:colOff>987426</xdr:colOff>
      <xdr:row>51</xdr:row>
      <xdr:rowOff>334964</xdr:rowOff>
    </xdr:to>
    <xdr:pic>
      <xdr:nvPicPr>
        <xdr:cNvPr id="20" name="Picture 19">
          <a:extLst>
            <a:ext uri="{FF2B5EF4-FFF2-40B4-BE49-F238E27FC236}">
              <a16:creationId xmlns:a16="http://schemas.microsoft.com/office/drawing/2014/main" id="{29684936-C6A5-4BDF-9362-96E651F7D3BD}"/>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986088" y="12773026"/>
          <a:ext cx="277813" cy="277813"/>
        </a:xfrm>
        <a:prstGeom prst="rect">
          <a:avLst/>
        </a:prstGeom>
      </xdr:spPr>
    </xdr:pic>
    <xdr:clientData/>
  </xdr:twoCellAnchor>
  <xdr:twoCellAnchor editAs="oneCell">
    <xdr:from>
      <xdr:col>1</xdr:col>
      <xdr:colOff>66675</xdr:colOff>
      <xdr:row>51</xdr:row>
      <xdr:rowOff>366713</xdr:rowOff>
    </xdr:from>
    <xdr:to>
      <xdr:col>1</xdr:col>
      <xdr:colOff>352426</xdr:colOff>
      <xdr:row>51</xdr:row>
      <xdr:rowOff>652464</xdr:rowOff>
    </xdr:to>
    <xdr:pic>
      <xdr:nvPicPr>
        <xdr:cNvPr id="21" name="Picture 20">
          <a:extLst>
            <a:ext uri="{FF2B5EF4-FFF2-40B4-BE49-F238E27FC236}">
              <a16:creationId xmlns:a16="http://schemas.microsoft.com/office/drawing/2014/main" id="{671A9B0B-748B-47C7-A10C-F6C44A7B25A4}"/>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343150" y="13082588"/>
          <a:ext cx="285751" cy="285751"/>
        </a:xfrm>
        <a:prstGeom prst="rect">
          <a:avLst/>
        </a:prstGeom>
      </xdr:spPr>
    </xdr:pic>
    <xdr:clientData/>
  </xdr:twoCellAnchor>
  <xdr:twoCellAnchor editAs="oneCell">
    <xdr:from>
      <xdr:col>1</xdr:col>
      <xdr:colOff>382588</xdr:colOff>
      <xdr:row>51</xdr:row>
      <xdr:rowOff>366713</xdr:rowOff>
    </xdr:from>
    <xdr:to>
      <xdr:col>1</xdr:col>
      <xdr:colOff>668338</xdr:colOff>
      <xdr:row>51</xdr:row>
      <xdr:rowOff>652463</xdr:rowOff>
    </xdr:to>
    <xdr:pic>
      <xdr:nvPicPr>
        <xdr:cNvPr id="22" name="Picture 21">
          <a:extLst>
            <a:ext uri="{FF2B5EF4-FFF2-40B4-BE49-F238E27FC236}">
              <a16:creationId xmlns:a16="http://schemas.microsoft.com/office/drawing/2014/main" id="{5064EAD7-B37B-49E7-983D-87623CB29E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59063" y="13082588"/>
          <a:ext cx="285750" cy="285750"/>
        </a:xfrm>
        <a:prstGeom prst="rect">
          <a:avLst/>
        </a:prstGeom>
      </xdr:spPr>
    </xdr:pic>
    <xdr:clientData/>
  </xdr:twoCellAnchor>
  <xdr:twoCellAnchor editAs="oneCell">
    <xdr:from>
      <xdr:col>1</xdr:col>
      <xdr:colOff>701677</xdr:colOff>
      <xdr:row>51</xdr:row>
      <xdr:rowOff>366716</xdr:rowOff>
    </xdr:from>
    <xdr:to>
      <xdr:col>1</xdr:col>
      <xdr:colOff>995362</xdr:colOff>
      <xdr:row>51</xdr:row>
      <xdr:rowOff>660401</xdr:rowOff>
    </xdr:to>
    <xdr:pic>
      <xdr:nvPicPr>
        <xdr:cNvPr id="23" name="Picture 22">
          <a:extLst>
            <a:ext uri="{FF2B5EF4-FFF2-40B4-BE49-F238E27FC236}">
              <a16:creationId xmlns:a16="http://schemas.microsoft.com/office/drawing/2014/main" id="{49BB4E13-8EED-4096-B0D7-B1709042DE6F}"/>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978152" y="13082591"/>
          <a:ext cx="293685" cy="293685"/>
        </a:xfrm>
        <a:prstGeom prst="rect">
          <a:avLst/>
        </a:prstGeom>
      </xdr:spPr>
    </xdr:pic>
    <xdr:clientData/>
  </xdr:twoCellAnchor>
  <xdr:twoCellAnchor editAs="oneCell">
    <xdr:from>
      <xdr:col>1</xdr:col>
      <xdr:colOff>228600</xdr:colOff>
      <xdr:row>53</xdr:row>
      <xdr:rowOff>57150</xdr:rowOff>
    </xdr:from>
    <xdr:to>
      <xdr:col>1</xdr:col>
      <xdr:colOff>847726</xdr:colOff>
      <xdr:row>53</xdr:row>
      <xdr:rowOff>676276</xdr:rowOff>
    </xdr:to>
    <xdr:pic>
      <xdr:nvPicPr>
        <xdr:cNvPr id="24" name="Picture 23">
          <a:extLst>
            <a:ext uri="{FF2B5EF4-FFF2-40B4-BE49-F238E27FC236}">
              <a16:creationId xmlns:a16="http://schemas.microsoft.com/office/drawing/2014/main" id="{D3D9EF0D-2654-419F-BCEC-53DF1E91D3C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505075" y="13487400"/>
          <a:ext cx="619126" cy="619126"/>
        </a:xfrm>
        <a:prstGeom prst="rect">
          <a:avLst/>
        </a:prstGeom>
      </xdr:spPr>
    </xdr:pic>
    <xdr:clientData/>
  </xdr:twoCellAnchor>
  <xdr:twoCellAnchor editAs="oneCell">
    <xdr:from>
      <xdr:col>1</xdr:col>
      <xdr:colOff>219075</xdr:colOff>
      <xdr:row>54</xdr:row>
      <xdr:rowOff>47625</xdr:rowOff>
    </xdr:from>
    <xdr:to>
      <xdr:col>1</xdr:col>
      <xdr:colOff>838201</xdr:colOff>
      <xdr:row>54</xdr:row>
      <xdr:rowOff>666751</xdr:rowOff>
    </xdr:to>
    <xdr:pic>
      <xdr:nvPicPr>
        <xdr:cNvPr id="25" name="Picture 24">
          <a:extLst>
            <a:ext uri="{FF2B5EF4-FFF2-40B4-BE49-F238E27FC236}">
              <a16:creationId xmlns:a16="http://schemas.microsoft.com/office/drawing/2014/main" id="{FB83EC9B-9291-45B6-B34C-1DC50361274C}"/>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495550" y="14211300"/>
          <a:ext cx="619126" cy="619126"/>
        </a:xfrm>
        <a:prstGeom prst="rect">
          <a:avLst/>
        </a:prstGeom>
      </xdr:spPr>
    </xdr:pic>
    <xdr:clientData/>
  </xdr:twoCellAnchor>
  <xdr:twoCellAnchor editAs="oneCell">
    <xdr:from>
      <xdr:col>1</xdr:col>
      <xdr:colOff>228600</xdr:colOff>
      <xdr:row>55</xdr:row>
      <xdr:rowOff>46649</xdr:rowOff>
    </xdr:from>
    <xdr:to>
      <xdr:col>1</xdr:col>
      <xdr:colOff>869354</xdr:colOff>
      <xdr:row>57</xdr:row>
      <xdr:rowOff>58511</xdr:rowOff>
    </xdr:to>
    <xdr:pic>
      <xdr:nvPicPr>
        <xdr:cNvPr id="3" name="Picture 2">
          <a:extLst>
            <a:ext uri="{FF2B5EF4-FFF2-40B4-BE49-F238E27FC236}">
              <a16:creationId xmlns:a16="http://schemas.microsoft.com/office/drawing/2014/main" id="{7D2C0329-11D7-4491-9F38-26FB8766B94E}"/>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505075" y="14924699"/>
          <a:ext cx="640754" cy="639152"/>
        </a:xfrm>
        <a:prstGeom prst="rect">
          <a:avLst/>
        </a:prstGeom>
      </xdr:spPr>
    </xdr:pic>
    <xdr:clientData/>
  </xdr:twoCellAnchor>
  <xdr:twoCellAnchor editAs="oneCell">
    <xdr:from>
      <xdr:col>1</xdr:col>
      <xdr:colOff>228600</xdr:colOff>
      <xdr:row>58</xdr:row>
      <xdr:rowOff>209550</xdr:rowOff>
    </xdr:from>
    <xdr:to>
      <xdr:col>1</xdr:col>
      <xdr:colOff>847724</xdr:colOff>
      <xdr:row>61</xdr:row>
      <xdr:rowOff>32182</xdr:rowOff>
    </xdr:to>
    <xdr:pic>
      <xdr:nvPicPr>
        <xdr:cNvPr id="26" name="Picture 25">
          <a:extLst>
            <a:ext uri="{FF2B5EF4-FFF2-40B4-BE49-F238E27FC236}">
              <a16:creationId xmlns:a16="http://schemas.microsoft.com/office/drawing/2014/main" id="{810F834A-6A24-4E6C-AB14-46C2069000E9}"/>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2505075" y="15821025"/>
          <a:ext cx="619124" cy="6227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C943B-3B35-46DF-A87E-65E040017703}">
  <sheetPr>
    <pageSetUpPr fitToPage="1"/>
  </sheetPr>
  <dimension ref="A1:L88"/>
  <sheetViews>
    <sheetView tabSelected="1" zoomScale="70" zoomScaleNormal="70" workbookViewId="0">
      <pane ySplit="1" topLeftCell="A50" activePane="bottomLeft" state="frozen"/>
      <selection activeCell="C1" sqref="C1"/>
      <selection pane="bottomLeft" activeCell="C68" sqref="C68"/>
    </sheetView>
  </sheetViews>
  <sheetFormatPr defaultRowHeight="14.25" x14ac:dyDescent="0.45"/>
  <cols>
    <col min="1" max="1" width="34.1328125" customWidth="1"/>
    <col min="2" max="2" width="16.1328125" customWidth="1"/>
    <col min="3" max="3" width="68.1328125" bestFit="1" customWidth="1"/>
    <col min="4" max="4" width="31" customWidth="1"/>
    <col min="5" max="5" width="26.73046875" style="2" customWidth="1"/>
    <col min="6" max="6" width="16.59765625" style="2" customWidth="1"/>
    <col min="7" max="7" width="13.59765625" style="11" bestFit="1" customWidth="1"/>
    <col min="8" max="8" width="11.1328125" style="1" bestFit="1" customWidth="1"/>
    <col min="9" max="9" width="10" style="1" bestFit="1" customWidth="1"/>
    <col min="10" max="10" width="11.1328125" style="1" bestFit="1" customWidth="1"/>
    <col min="11" max="11" width="10.73046875" style="1" bestFit="1" customWidth="1"/>
    <col min="12" max="12" width="15" bestFit="1" customWidth="1"/>
  </cols>
  <sheetData>
    <row r="1" spans="1:12" s="78" customFormat="1" ht="25.9" x14ac:dyDescent="0.45">
      <c r="A1" s="74" t="s">
        <v>0</v>
      </c>
      <c r="B1" s="75" t="s">
        <v>50</v>
      </c>
      <c r="C1" s="75" t="s">
        <v>22</v>
      </c>
      <c r="D1" s="75" t="s">
        <v>1</v>
      </c>
      <c r="E1" s="75" t="s">
        <v>2</v>
      </c>
      <c r="F1" s="76">
        <v>2021</v>
      </c>
      <c r="G1" s="76">
        <v>2020</v>
      </c>
      <c r="H1" s="77" t="s">
        <v>99</v>
      </c>
      <c r="I1" s="76">
        <v>2018</v>
      </c>
      <c r="J1" s="76">
        <v>2017</v>
      </c>
      <c r="K1" s="90">
        <v>2016</v>
      </c>
    </row>
    <row r="2" spans="1:12" s="12" customFormat="1" ht="21.75" customHeight="1" x14ac:dyDescent="0.45">
      <c r="A2" s="105" t="s">
        <v>3</v>
      </c>
      <c r="B2" s="108"/>
      <c r="C2" s="25" t="s">
        <v>88</v>
      </c>
      <c r="D2" s="25" t="s">
        <v>29</v>
      </c>
      <c r="E2" s="26"/>
      <c r="F2" s="26">
        <v>0</v>
      </c>
      <c r="G2" s="57">
        <v>0</v>
      </c>
      <c r="H2" s="27">
        <v>0</v>
      </c>
      <c r="I2" s="27">
        <v>0</v>
      </c>
      <c r="J2" s="27">
        <v>0</v>
      </c>
      <c r="K2" s="16">
        <v>0</v>
      </c>
    </row>
    <row r="3" spans="1:12" s="12" customFormat="1" ht="21.75" customHeight="1" x14ac:dyDescent="0.45">
      <c r="A3" s="106"/>
      <c r="B3" s="109"/>
      <c r="C3" s="13" t="s">
        <v>90</v>
      </c>
      <c r="D3" s="13" t="s">
        <v>30</v>
      </c>
      <c r="E3" s="14"/>
      <c r="F3" s="14">
        <v>12559</v>
      </c>
      <c r="G3" s="58">
        <v>11670</v>
      </c>
      <c r="H3" s="17">
        <v>12627</v>
      </c>
      <c r="I3" s="17">
        <v>13988</v>
      </c>
      <c r="J3" s="17">
        <v>12046</v>
      </c>
      <c r="K3" s="18">
        <v>12115</v>
      </c>
    </row>
    <row r="4" spans="1:12" s="12" customFormat="1" ht="24.75" customHeight="1" x14ac:dyDescent="0.45">
      <c r="A4" s="106"/>
      <c r="B4" s="109"/>
      <c r="C4" s="13" t="s">
        <v>89</v>
      </c>
      <c r="D4" s="13" t="s">
        <v>30</v>
      </c>
      <c r="E4" s="13"/>
      <c r="F4" s="14">
        <v>27039</v>
      </c>
      <c r="G4" s="58">
        <v>26738</v>
      </c>
      <c r="H4" s="17">
        <v>30002</v>
      </c>
      <c r="I4" s="17">
        <v>33327</v>
      </c>
      <c r="J4" s="17">
        <v>26376</v>
      </c>
      <c r="K4" s="18">
        <v>16064</v>
      </c>
    </row>
    <row r="5" spans="1:12" s="12" customFormat="1" ht="21" customHeight="1" x14ac:dyDescent="0.45">
      <c r="A5" s="106"/>
      <c r="B5" s="109"/>
      <c r="C5" s="13" t="s">
        <v>41</v>
      </c>
      <c r="D5" s="13" t="s">
        <v>30</v>
      </c>
      <c r="E5" s="14"/>
      <c r="F5" s="14">
        <f t="shared" ref="F5:K5" si="0">SUM(F3:F4)</f>
        <v>39598</v>
      </c>
      <c r="G5" s="58">
        <f t="shared" si="0"/>
        <v>38408</v>
      </c>
      <c r="H5" s="17">
        <f t="shared" si="0"/>
        <v>42629</v>
      </c>
      <c r="I5" s="17">
        <f t="shared" si="0"/>
        <v>47315</v>
      </c>
      <c r="J5" s="17">
        <f t="shared" si="0"/>
        <v>38422</v>
      </c>
      <c r="K5" s="18">
        <f t="shared" si="0"/>
        <v>28179</v>
      </c>
    </row>
    <row r="6" spans="1:12" s="12" customFormat="1" ht="29.25" customHeight="1" x14ac:dyDescent="0.45">
      <c r="A6" s="106"/>
      <c r="B6" s="109"/>
      <c r="C6" s="13" t="s">
        <v>78</v>
      </c>
      <c r="D6" s="13" t="s">
        <v>43</v>
      </c>
      <c r="E6" s="19" t="s">
        <v>76</v>
      </c>
      <c r="F6" s="56">
        <v>62.3</v>
      </c>
      <c r="G6" s="59">
        <v>67.099999999999994</v>
      </c>
      <c r="H6" s="15">
        <v>69.5</v>
      </c>
      <c r="I6" s="96">
        <v>80</v>
      </c>
      <c r="J6" s="96">
        <v>73.510000000000005</v>
      </c>
      <c r="K6" s="99">
        <v>61.58</v>
      </c>
    </row>
    <row r="7" spans="1:12" s="12" customFormat="1" ht="18.75" customHeight="1" x14ac:dyDescent="0.45">
      <c r="A7" s="106"/>
      <c r="B7" s="109"/>
      <c r="C7" s="13" t="s">
        <v>104</v>
      </c>
      <c r="D7" s="13"/>
      <c r="E7" s="19"/>
      <c r="F7" s="56"/>
      <c r="G7" s="59"/>
      <c r="H7" s="17"/>
      <c r="I7" s="15"/>
      <c r="J7" s="15"/>
      <c r="K7" s="16"/>
      <c r="L7" s="13"/>
    </row>
    <row r="8" spans="1:12" s="12" customFormat="1" ht="18.75" customHeight="1" x14ac:dyDescent="0.45">
      <c r="A8" s="106"/>
      <c r="B8" s="109"/>
      <c r="C8" s="13" t="s">
        <v>98</v>
      </c>
      <c r="D8" s="13" t="s">
        <v>30</v>
      </c>
      <c r="E8" s="19"/>
      <c r="F8" s="56"/>
      <c r="G8" s="58">
        <v>274508.21000000002</v>
      </c>
      <c r="H8" s="17">
        <v>337543.4</v>
      </c>
      <c r="I8" s="15" t="s">
        <v>10</v>
      </c>
      <c r="J8" s="15" t="s">
        <v>10</v>
      </c>
      <c r="K8" s="16" t="s">
        <v>10</v>
      </c>
    </row>
    <row r="9" spans="1:12" s="12" customFormat="1" ht="18.75" customHeight="1" x14ac:dyDescent="0.45">
      <c r="A9" s="106"/>
      <c r="B9" s="109"/>
      <c r="C9" s="13" t="s">
        <v>110</v>
      </c>
      <c r="D9" s="13" t="s">
        <v>30</v>
      </c>
      <c r="E9" s="19"/>
      <c r="F9" s="56"/>
      <c r="G9" s="58">
        <v>3319.32</v>
      </c>
      <c r="H9" s="17">
        <v>4460.7</v>
      </c>
      <c r="I9" s="15" t="s">
        <v>10</v>
      </c>
      <c r="J9" s="15" t="s">
        <v>10</v>
      </c>
      <c r="K9" s="16" t="s">
        <v>10</v>
      </c>
    </row>
    <row r="10" spans="1:12" s="12" customFormat="1" ht="18.75" customHeight="1" x14ac:dyDescent="0.45">
      <c r="A10" s="106"/>
      <c r="B10" s="109"/>
      <c r="C10" s="13" t="s">
        <v>100</v>
      </c>
      <c r="D10" s="13" t="s">
        <v>30</v>
      </c>
      <c r="E10" s="19"/>
      <c r="F10" s="56"/>
      <c r="G10" s="58">
        <v>1914.27</v>
      </c>
      <c r="H10" s="17">
        <v>4463.2</v>
      </c>
      <c r="I10" s="15" t="s">
        <v>10</v>
      </c>
      <c r="J10" s="15" t="s">
        <v>10</v>
      </c>
      <c r="K10" s="16" t="s">
        <v>10</v>
      </c>
    </row>
    <row r="11" spans="1:12" s="12" customFormat="1" ht="18.75" customHeight="1" x14ac:dyDescent="0.45">
      <c r="A11" s="106"/>
      <c r="B11" s="109"/>
      <c r="C11" s="13" t="s">
        <v>108</v>
      </c>
      <c r="D11" s="13" t="s">
        <v>30</v>
      </c>
      <c r="E11" s="19"/>
      <c r="F11" s="56"/>
      <c r="G11" s="58">
        <v>6579.65</v>
      </c>
      <c r="H11" s="17">
        <v>6990.4</v>
      </c>
      <c r="I11" s="15" t="s">
        <v>10</v>
      </c>
      <c r="J11" s="15" t="s">
        <v>10</v>
      </c>
      <c r="K11" s="16" t="s">
        <v>10</v>
      </c>
    </row>
    <row r="12" spans="1:12" s="12" customFormat="1" ht="18.75" customHeight="1" x14ac:dyDescent="0.45">
      <c r="A12" s="106"/>
      <c r="B12" s="109"/>
      <c r="C12" s="13" t="s">
        <v>106</v>
      </c>
      <c r="D12" s="13" t="s">
        <v>30</v>
      </c>
      <c r="E12" s="19"/>
      <c r="F12" s="56"/>
      <c r="G12" s="58">
        <v>12441.32</v>
      </c>
      <c r="H12" s="17">
        <v>19521.3</v>
      </c>
      <c r="I12" s="15" t="s">
        <v>10</v>
      </c>
      <c r="J12" s="15" t="s">
        <v>10</v>
      </c>
      <c r="K12" s="16" t="s">
        <v>10</v>
      </c>
    </row>
    <row r="13" spans="1:12" s="12" customFormat="1" ht="18.75" customHeight="1" x14ac:dyDescent="0.45">
      <c r="A13" s="106"/>
      <c r="B13" s="109"/>
      <c r="C13" s="13" t="s">
        <v>101</v>
      </c>
      <c r="D13" s="13" t="s">
        <v>30</v>
      </c>
      <c r="E13" s="19"/>
      <c r="F13" s="56"/>
      <c r="G13" s="82">
        <v>2213.23</v>
      </c>
      <c r="H13" s="83">
        <v>1313.8</v>
      </c>
      <c r="I13" s="15" t="s">
        <v>10</v>
      </c>
      <c r="J13" s="15" t="s">
        <v>10</v>
      </c>
      <c r="K13" s="16" t="s">
        <v>10</v>
      </c>
    </row>
    <row r="14" spans="1:12" s="12" customFormat="1" ht="18.75" customHeight="1" x14ac:dyDescent="0.45">
      <c r="A14" s="106"/>
      <c r="B14" s="109"/>
      <c r="C14" s="13" t="s">
        <v>102</v>
      </c>
      <c r="D14" s="13" t="s">
        <v>30</v>
      </c>
      <c r="E14" s="19"/>
      <c r="F14" s="56"/>
      <c r="G14" s="64">
        <v>647.04999999999995</v>
      </c>
      <c r="H14" s="17">
        <v>1835.2</v>
      </c>
      <c r="I14" s="15" t="s">
        <v>10</v>
      </c>
      <c r="J14" s="15" t="s">
        <v>10</v>
      </c>
      <c r="K14" s="16" t="s">
        <v>10</v>
      </c>
    </row>
    <row r="15" spans="1:12" s="12" customFormat="1" ht="18.75" customHeight="1" x14ac:dyDescent="0.45">
      <c r="A15" s="106"/>
      <c r="B15" s="109"/>
      <c r="C15" s="13" t="s">
        <v>103</v>
      </c>
      <c r="D15" s="13" t="s">
        <v>30</v>
      </c>
      <c r="E15" s="19"/>
      <c r="F15" s="56"/>
      <c r="G15" s="58">
        <v>7339.97</v>
      </c>
      <c r="H15" s="17">
        <v>7876.1</v>
      </c>
      <c r="I15" s="15" t="s">
        <v>10</v>
      </c>
      <c r="J15" s="15" t="s">
        <v>10</v>
      </c>
      <c r="K15" s="16" t="s">
        <v>10</v>
      </c>
    </row>
    <row r="16" spans="1:12" s="12" customFormat="1" ht="18.75" customHeight="1" x14ac:dyDescent="0.45">
      <c r="A16" s="106"/>
      <c r="B16" s="109"/>
      <c r="C16" s="13" t="s">
        <v>105</v>
      </c>
      <c r="D16" s="13" t="s">
        <v>30</v>
      </c>
      <c r="E16" s="19"/>
      <c r="F16" s="56"/>
      <c r="G16" s="58">
        <v>4316.8900000000003</v>
      </c>
      <c r="H16" s="17">
        <v>5907.1</v>
      </c>
      <c r="I16" s="15" t="s">
        <v>10</v>
      </c>
      <c r="J16" s="15" t="s">
        <v>10</v>
      </c>
      <c r="K16" s="16" t="s">
        <v>10</v>
      </c>
    </row>
    <row r="17" spans="1:11" s="12" customFormat="1" ht="18.75" customHeight="1" x14ac:dyDescent="0.45">
      <c r="A17" s="106"/>
      <c r="B17" s="109"/>
      <c r="C17" s="13" t="s">
        <v>107</v>
      </c>
      <c r="D17" s="13" t="s">
        <v>30</v>
      </c>
      <c r="E17" s="19"/>
      <c r="F17" s="56"/>
      <c r="G17" s="82">
        <v>39821.370000000003</v>
      </c>
      <c r="H17" s="83">
        <v>28715.4</v>
      </c>
      <c r="I17" s="15" t="s">
        <v>10</v>
      </c>
      <c r="J17" s="15" t="s">
        <v>10</v>
      </c>
      <c r="K17" s="16" t="s">
        <v>10</v>
      </c>
    </row>
    <row r="18" spans="1:11" s="12" customFormat="1" ht="18.75" customHeight="1" x14ac:dyDescent="0.45">
      <c r="A18" s="106"/>
      <c r="B18" s="109"/>
      <c r="C18" s="93" t="s">
        <v>109</v>
      </c>
      <c r="D18" s="13" t="s">
        <v>30</v>
      </c>
      <c r="E18" s="19"/>
      <c r="F18" s="56"/>
      <c r="G18" s="58">
        <v>4761.1400000000003</v>
      </c>
      <c r="H18" s="17">
        <v>6342.5</v>
      </c>
      <c r="I18" s="15" t="s">
        <v>10</v>
      </c>
      <c r="J18" s="15" t="s">
        <v>10</v>
      </c>
      <c r="K18" s="16" t="s">
        <v>10</v>
      </c>
    </row>
    <row r="19" spans="1:11" s="12" customFormat="1" ht="24.75" customHeight="1" x14ac:dyDescent="0.45">
      <c r="A19" s="106"/>
      <c r="B19" s="109"/>
      <c r="C19" s="20" t="s">
        <v>79</v>
      </c>
      <c r="D19" s="13"/>
      <c r="E19" s="21" t="s">
        <v>131</v>
      </c>
      <c r="F19" s="56"/>
      <c r="G19" s="58">
        <f>SUM(G8:G18)</f>
        <v>357862.42000000004</v>
      </c>
      <c r="H19" s="17">
        <f>SUM(H8:H18)</f>
        <v>424969.10000000003</v>
      </c>
      <c r="I19" s="15" t="s">
        <v>10</v>
      </c>
      <c r="J19" s="15" t="s">
        <v>10</v>
      </c>
      <c r="K19" s="16" t="s">
        <v>10</v>
      </c>
    </row>
    <row r="20" spans="1:11" s="12" customFormat="1" ht="21" customHeight="1" x14ac:dyDescent="0.45">
      <c r="A20" s="107"/>
      <c r="B20" s="110"/>
      <c r="C20" s="29" t="s">
        <v>97</v>
      </c>
      <c r="D20" s="29" t="s">
        <v>30</v>
      </c>
      <c r="E20" s="13"/>
      <c r="F20" s="30"/>
      <c r="G20" s="60">
        <f>G5+G19</f>
        <v>396270.42000000004</v>
      </c>
      <c r="H20" s="81">
        <f>H5+H19</f>
        <v>467598.10000000003</v>
      </c>
      <c r="I20" s="15" t="s">
        <v>10</v>
      </c>
      <c r="J20" s="32" t="s">
        <v>10</v>
      </c>
      <c r="K20" s="33" t="s">
        <v>10</v>
      </c>
    </row>
    <row r="21" spans="1:11" s="12" customFormat="1" ht="20.25" customHeight="1" x14ac:dyDescent="0.45">
      <c r="A21" s="105" t="s">
        <v>4</v>
      </c>
      <c r="B21" s="108"/>
      <c r="C21" s="34" t="s">
        <v>52</v>
      </c>
      <c r="D21" s="25" t="s">
        <v>32</v>
      </c>
      <c r="E21" s="26"/>
      <c r="F21" s="100">
        <v>136236</v>
      </c>
      <c r="G21" s="61">
        <v>127050</v>
      </c>
      <c r="H21" s="27"/>
      <c r="I21" s="27"/>
      <c r="J21" s="27"/>
      <c r="K21" s="28"/>
    </row>
    <row r="22" spans="1:11" s="12" customFormat="1" ht="18.75" customHeight="1" x14ac:dyDescent="0.45">
      <c r="A22" s="106"/>
      <c r="B22" s="109"/>
      <c r="C22" s="13" t="s">
        <v>53</v>
      </c>
      <c r="D22" s="13" t="s">
        <v>29</v>
      </c>
      <c r="E22" s="14"/>
      <c r="F22" s="14">
        <v>54</v>
      </c>
      <c r="G22" s="62">
        <v>54</v>
      </c>
      <c r="H22" s="15"/>
      <c r="I22" s="15"/>
      <c r="J22" s="15"/>
      <c r="K22" s="16"/>
    </row>
    <row r="23" spans="1:11" s="12" customFormat="1" ht="25.5" customHeight="1" x14ac:dyDescent="0.45">
      <c r="A23" s="107"/>
      <c r="B23" s="110"/>
      <c r="C23" s="29" t="s">
        <v>33</v>
      </c>
      <c r="D23" s="29" t="s">
        <v>29</v>
      </c>
      <c r="E23" s="30"/>
      <c r="F23" s="30">
        <v>0</v>
      </c>
      <c r="G23" s="63">
        <v>0</v>
      </c>
      <c r="H23" s="32"/>
      <c r="I23" s="32"/>
      <c r="J23" s="32"/>
      <c r="K23" s="33"/>
    </row>
    <row r="24" spans="1:11" s="12" customFormat="1" ht="15.75" x14ac:dyDescent="0.45">
      <c r="A24" s="115" t="s">
        <v>128</v>
      </c>
      <c r="B24" s="108"/>
      <c r="C24" s="25" t="s">
        <v>54</v>
      </c>
      <c r="D24" s="25" t="s">
        <v>44</v>
      </c>
      <c r="E24" s="26"/>
      <c r="F24" s="100">
        <v>263683</v>
      </c>
      <c r="G24" s="61">
        <v>450956</v>
      </c>
      <c r="H24" s="35">
        <v>493369</v>
      </c>
      <c r="I24" s="35">
        <v>510973</v>
      </c>
      <c r="J24" s="35">
        <v>464570</v>
      </c>
      <c r="K24" s="36">
        <v>451935</v>
      </c>
    </row>
    <row r="25" spans="1:11" s="12" customFormat="1" ht="15.75" x14ac:dyDescent="0.45">
      <c r="A25" s="116"/>
      <c r="B25" s="109"/>
      <c r="C25" s="13" t="s">
        <v>55</v>
      </c>
      <c r="D25" s="13" t="s">
        <v>44</v>
      </c>
      <c r="E25" s="14"/>
      <c r="F25" s="79">
        <v>23904</v>
      </c>
      <c r="G25" s="58">
        <v>17426</v>
      </c>
      <c r="H25" s="17">
        <v>19965</v>
      </c>
      <c r="I25" s="17">
        <v>14985</v>
      </c>
      <c r="J25" s="15" t="s">
        <v>10</v>
      </c>
      <c r="K25" s="16" t="s">
        <v>10</v>
      </c>
    </row>
    <row r="26" spans="1:11" s="12" customFormat="1" ht="15.75" x14ac:dyDescent="0.45">
      <c r="A26" s="116"/>
      <c r="B26" s="109"/>
      <c r="C26" s="13" t="s">
        <v>87</v>
      </c>
      <c r="D26" s="13" t="s">
        <v>44</v>
      </c>
      <c r="E26" s="14"/>
      <c r="F26" s="79">
        <f t="shared" ref="F26:K26" si="1">SUM(F24:F25)</f>
        <v>287587</v>
      </c>
      <c r="G26" s="58">
        <f t="shared" si="1"/>
        <v>468382</v>
      </c>
      <c r="H26" s="17">
        <f t="shared" si="1"/>
        <v>513334</v>
      </c>
      <c r="I26" s="17">
        <f t="shared" si="1"/>
        <v>525958</v>
      </c>
      <c r="J26" s="17">
        <f t="shared" si="1"/>
        <v>464570</v>
      </c>
      <c r="K26" s="18">
        <f t="shared" si="1"/>
        <v>451935</v>
      </c>
    </row>
    <row r="27" spans="1:11" s="12" customFormat="1" ht="28.5" x14ac:dyDescent="0.45">
      <c r="A27" s="116"/>
      <c r="B27" s="109"/>
      <c r="C27" s="13" t="s">
        <v>42</v>
      </c>
      <c r="D27" s="13" t="s">
        <v>45</v>
      </c>
      <c r="E27" s="98" t="s">
        <v>75</v>
      </c>
      <c r="F27" s="101">
        <v>452</v>
      </c>
      <c r="G27" s="59">
        <v>818</v>
      </c>
      <c r="H27" s="15">
        <v>836</v>
      </c>
      <c r="I27" s="15">
        <v>889</v>
      </c>
      <c r="J27" s="15">
        <v>889</v>
      </c>
      <c r="K27" s="16">
        <v>988</v>
      </c>
    </row>
    <row r="28" spans="1:11" s="12" customFormat="1" x14ac:dyDescent="0.45">
      <c r="A28" s="105" t="s">
        <v>5</v>
      </c>
      <c r="B28" s="108"/>
      <c r="C28" s="25" t="s">
        <v>46</v>
      </c>
      <c r="D28" s="25" t="s">
        <v>56</v>
      </c>
      <c r="E28" s="26"/>
      <c r="F28" s="100">
        <v>6796</v>
      </c>
      <c r="G28" s="61">
        <v>6446</v>
      </c>
      <c r="H28" s="35">
        <v>7045</v>
      </c>
      <c r="I28" s="27"/>
      <c r="J28" s="27"/>
      <c r="K28" s="28"/>
    </row>
    <row r="29" spans="1:11" s="12" customFormat="1" x14ac:dyDescent="0.45">
      <c r="A29" s="106"/>
      <c r="B29" s="109"/>
      <c r="C29" s="13" t="s">
        <v>47</v>
      </c>
      <c r="D29" s="13" t="s">
        <v>56</v>
      </c>
      <c r="E29" s="14"/>
      <c r="F29" s="14">
        <v>614</v>
      </c>
      <c r="G29" s="59">
        <v>573</v>
      </c>
      <c r="H29" s="15">
        <v>580</v>
      </c>
      <c r="I29" s="15"/>
      <c r="J29" s="15"/>
      <c r="K29" s="16"/>
    </row>
    <row r="30" spans="1:11" s="12" customFormat="1" x14ac:dyDescent="0.45">
      <c r="A30" s="106"/>
      <c r="B30" s="109"/>
      <c r="C30" s="13" t="s">
        <v>85</v>
      </c>
      <c r="D30" s="13" t="s">
        <v>56</v>
      </c>
      <c r="E30" s="14"/>
      <c r="F30" s="79">
        <f>SUM(F28:F29)</f>
        <v>7410</v>
      </c>
      <c r="G30" s="58">
        <f>SUM(G28:G29)</f>
        <v>7019</v>
      </c>
      <c r="H30" s="17">
        <f>SUM(H28:H29)</f>
        <v>7625</v>
      </c>
      <c r="I30" s="15"/>
      <c r="J30" s="15"/>
      <c r="K30" s="16"/>
    </row>
    <row r="31" spans="1:11" s="12" customFormat="1" x14ac:dyDescent="0.45">
      <c r="A31" s="106"/>
      <c r="B31" s="109"/>
      <c r="C31" s="13" t="s">
        <v>34</v>
      </c>
      <c r="D31" s="13" t="s">
        <v>29</v>
      </c>
      <c r="E31" s="14"/>
      <c r="F31" s="14">
        <v>8</v>
      </c>
      <c r="G31" s="64">
        <f>(G29/G30)*100</f>
        <v>8.1635560621171113</v>
      </c>
      <c r="H31" s="53">
        <f>(H29/H30)*100</f>
        <v>7.6065573770491808</v>
      </c>
      <c r="I31" s="15"/>
      <c r="J31" s="15"/>
      <c r="K31" s="16"/>
    </row>
    <row r="32" spans="1:11" s="12" customFormat="1" x14ac:dyDescent="0.45">
      <c r="A32" s="106"/>
      <c r="B32" s="109"/>
      <c r="C32" s="13" t="s">
        <v>35</v>
      </c>
      <c r="D32" s="13" t="s">
        <v>29</v>
      </c>
      <c r="E32" s="21" t="s">
        <v>74</v>
      </c>
      <c r="F32" s="14">
        <v>34</v>
      </c>
      <c r="G32" s="59">
        <v>35</v>
      </c>
      <c r="H32" s="15">
        <v>36</v>
      </c>
      <c r="I32" s="15"/>
      <c r="J32" s="15"/>
      <c r="K32" s="16"/>
    </row>
    <row r="33" spans="1:11" s="12" customFormat="1" x14ac:dyDescent="0.45">
      <c r="A33" s="106"/>
      <c r="B33" s="109"/>
      <c r="C33" s="13" t="s">
        <v>91</v>
      </c>
      <c r="D33" s="13" t="s">
        <v>29</v>
      </c>
      <c r="E33" s="14"/>
      <c r="F33" s="14">
        <v>63</v>
      </c>
      <c r="G33" s="59">
        <v>63</v>
      </c>
      <c r="H33" s="15">
        <v>62</v>
      </c>
      <c r="I33" s="15"/>
      <c r="J33" s="15"/>
      <c r="K33" s="16"/>
    </row>
    <row r="34" spans="1:11" s="12" customFormat="1" x14ac:dyDescent="0.45">
      <c r="A34" s="106"/>
      <c r="B34" s="109"/>
      <c r="C34" s="13" t="s">
        <v>92</v>
      </c>
      <c r="D34" s="13" t="s">
        <v>29</v>
      </c>
      <c r="E34" s="14"/>
      <c r="F34" s="14">
        <v>3</v>
      </c>
      <c r="G34" s="59">
        <v>2</v>
      </c>
      <c r="H34" s="15">
        <v>2</v>
      </c>
      <c r="I34" s="15"/>
      <c r="J34" s="15"/>
      <c r="K34" s="16"/>
    </row>
    <row r="35" spans="1:11" s="12" customFormat="1" x14ac:dyDescent="0.45">
      <c r="A35" s="107"/>
      <c r="B35" s="110"/>
      <c r="C35" s="29" t="s">
        <v>42</v>
      </c>
      <c r="D35" s="29" t="s">
        <v>70</v>
      </c>
      <c r="E35" s="30"/>
      <c r="F35" s="30">
        <v>11.7</v>
      </c>
      <c r="G35" s="102">
        <v>12.3</v>
      </c>
      <c r="H35" s="103">
        <v>12.42</v>
      </c>
      <c r="I35" s="32"/>
      <c r="J35" s="32"/>
      <c r="K35" s="33"/>
    </row>
    <row r="36" spans="1:11" s="12" customFormat="1" x14ac:dyDescent="0.45">
      <c r="A36" s="105" t="s">
        <v>6</v>
      </c>
      <c r="B36" s="108"/>
      <c r="C36" s="25" t="s">
        <v>48</v>
      </c>
      <c r="D36" s="25" t="s">
        <v>16</v>
      </c>
      <c r="E36" s="26"/>
      <c r="F36" s="26">
        <v>16</v>
      </c>
      <c r="G36" s="65">
        <v>11</v>
      </c>
      <c r="H36" s="27">
        <v>34</v>
      </c>
      <c r="I36" s="27">
        <v>44</v>
      </c>
      <c r="J36" s="27">
        <v>49</v>
      </c>
      <c r="K36" s="28">
        <v>44</v>
      </c>
    </row>
    <row r="37" spans="1:11" s="12" customFormat="1" x14ac:dyDescent="0.45">
      <c r="A37" s="106"/>
      <c r="B37" s="109"/>
      <c r="C37" s="13" t="s">
        <v>113</v>
      </c>
      <c r="D37" s="13" t="s">
        <v>16</v>
      </c>
      <c r="E37" s="14"/>
      <c r="F37" s="14">
        <v>21</v>
      </c>
      <c r="G37" s="66">
        <v>12</v>
      </c>
      <c r="H37" s="15"/>
      <c r="I37" s="15"/>
      <c r="J37" s="15"/>
      <c r="K37" s="16"/>
    </row>
    <row r="38" spans="1:11" s="12" customFormat="1" ht="28.5" x14ac:dyDescent="0.45">
      <c r="A38" s="106"/>
      <c r="B38" s="109"/>
      <c r="C38" s="20" t="s">
        <v>93</v>
      </c>
      <c r="D38" s="20" t="s">
        <v>9</v>
      </c>
      <c r="E38" s="13"/>
      <c r="F38" s="94">
        <f>(F36+F37)/F51*1000000</f>
        <v>4.4195532022828301</v>
      </c>
      <c r="G38" s="95">
        <f>(G36+G37)/G51*1000000</f>
        <v>3.1175044349889176</v>
      </c>
      <c r="H38" s="96">
        <v>4</v>
      </c>
      <c r="I38" s="96">
        <v>4.8099999999999996</v>
      </c>
      <c r="J38" s="96">
        <v>6.15</v>
      </c>
      <c r="K38" s="99">
        <v>5.85</v>
      </c>
    </row>
    <row r="39" spans="1:11" s="12" customFormat="1" ht="28.5" x14ac:dyDescent="0.45">
      <c r="A39" s="106"/>
      <c r="B39" s="109"/>
      <c r="C39" s="20" t="s">
        <v>49</v>
      </c>
      <c r="D39" s="20" t="s">
        <v>9</v>
      </c>
      <c r="E39" s="13" t="s">
        <v>12</v>
      </c>
      <c r="F39" s="94">
        <f>(F36/F51)*1000000</f>
        <v>1.9111581415277106</v>
      </c>
      <c r="G39" s="95">
        <f>(G36/G51)*1000000</f>
        <v>1.4909803819512217</v>
      </c>
      <c r="H39" s="96">
        <v>4</v>
      </c>
      <c r="I39" s="96">
        <v>4.8099999999999996</v>
      </c>
      <c r="J39" s="96">
        <v>6.15</v>
      </c>
      <c r="K39" s="99">
        <v>5.85</v>
      </c>
    </row>
    <row r="40" spans="1:11" s="12" customFormat="1" ht="28.5" x14ac:dyDescent="0.45">
      <c r="A40" s="106"/>
      <c r="B40" s="109"/>
      <c r="C40" s="20" t="s">
        <v>80</v>
      </c>
      <c r="D40" s="20" t="s">
        <v>9</v>
      </c>
      <c r="E40" s="13" t="s">
        <v>39</v>
      </c>
      <c r="F40" s="94">
        <f>(46+F36+F37)/F51*1000000</f>
        <v>9.9141328591749982</v>
      </c>
      <c r="G40" s="97">
        <f>(32+G36+G37)/G51*1000000</f>
        <v>7.4549019097561082</v>
      </c>
      <c r="H40" s="96">
        <v>7.56</v>
      </c>
      <c r="I40" s="15" t="s">
        <v>10</v>
      </c>
      <c r="J40" s="15" t="s">
        <v>10</v>
      </c>
      <c r="K40" s="16" t="s">
        <v>10</v>
      </c>
    </row>
    <row r="41" spans="1:11" s="12" customFormat="1" ht="28.5" x14ac:dyDescent="0.45">
      <c r="A41" s="106"/>
      <c r="B41" s="109"/>
      <c r="C41" s="20" t="s">
        <v>94</v>
      </c>
      <c r="D41" s="20" t="s">
        <v>9</v>
      </c>
      <c r="E41" s="13"/>
      <c r="F41" s="94">
        <f>(46+F36)/F51*1000000</f>
        <v>7.4057377984198789</v>
      </c>
      <c r="G41" s="97">
        <f>(32+G36)/G51*1000000</f>
        <v>5.8283778567184124</v>
      </c>
      <c r="H41" s="96">
        <f>(31+H36)/H51*1000000</f>
        <v>7.5593006786274959</v>
      </c>
      <c r="I41" s="15" t="s">
        <v>10</v>
      </c>
      <c r="J41" s="15" t="s">
        <v>10</v>
      </c>
      <c r="K41" s="16" t="s">
        <v>10</v>
      </c>
    </row>
    <row r="42" spans="1:11" s="12" customFormat="1" x14ac:dyDescent="0.45">
      <c r="A42" s="106"/>
      <c r="B42" s="109"/>
      <c r="C42" s="20" t="s">
        <v>77</v>
      </c>
      <c r="D42" s="20" t="s">
        <v>51</v>
      </c>
      <c r="E42" s="13"/>
      <c r="F42" s="14">
        <v>1</v>
      </c>
      <c r="G42" s="67">
        <v>0</v>
      </c>
      <c r="H42" s="15">
        <v>0</v>
      </c>
      <c r="I42" s="15" t="s">
        <v>10</v>
      </c>
      <c r="J42" s="15" t="s">
        <v>10</v>
      </c>
      <c r="K42" s="16" t="s">
        <v>10</v>
      </c>
    </row>
    <row r="43" spans="1:11" s="12" customFormat="1" x14ac:dyDescent="0.45">
      <c r="A43" s="106"/>
      <c r="B43" s="109"/>
      <c r="C43" s="114" t="s">
        <v>13</v>
      </c>
      <c r="D43" s="20" t="s">
        <v>16</v>
      </c>
      <c r="E43" s="13"/>
      <c r="F43" s="14">
        <v>0</v>
      </c>
      <c r="G43" s="66">
        <v>0</v>
      </c>
      <c r="H43" s="15">
        <v>0</v>
      </c>
      <c r="I43" s="15">
        <v>0</v>
      </c>
      <c r="J43" s="15">
        <v>0</v>
      </c>
      <c r="K43" s="16">
        <v>0</v>
      </c>
    </row>
    <row r="44" spans="1:11" s="12" customFormat="1" x14ac:dyDescent="0.45">
      <c r="A44" s="106"/>
      <c r="B44" s="109"/>
      <c r="C44" s="114"/>
      <c r="D44" s="20" t="s">
        <v>51</v>
      </c>
      <c r="E44" s="13"/>
      <c r="F44" s="14">
        <v>0</v>
      </c>
      <c r="G44" s="66">
        <v>0</v>
      </c>
      <c r="H44" s="15">
        <v>0</v>
      </c>
      <c r="I44" s="15">
        <v>0</v>
      </c>
      <c r="J44" s="15">
        <v>0</v>
      </c>
      <c r="K44" s="16">
        <v>0</v>
      </c>
    </row>
    <row r="45" spans="1:11" s="12" customFormat="1" ht="15.75" x14ac:dyDescent="0.45">
      <c r="A45" s="106"/>
      <c r="B45" s="109"/>
      <c r="C45" s="13" t="s">
        <v>26</v>
      </c>
      <c r="D45" s="20" t="s">
        <v>16</v>
      </c>
      <c r="E45" s="13" t="s">
        <v>15</v>
      </c>
      <c r="F45" s="14">
        <v>0</v>
      </c>
      <c r="G45" s="66">
        <v>1</v>
      </c>
      <c r="H45" s="15">
        <v>4</v>
      </c>
      <c r="I45" s="15" t="s">
        <v>10</v>
      </c>
      <c r="J45" s="15" t="s">
        <v>10</v>
      </c>
      <c r="K45" s="16" t="s">
        <v>10</v>
      </c>
    </row>
    <row r="46" spans="1:11" s="12" customFormat="1" ht="15.75" x14ac:dyDescent="0.45">
      <c r="A46" s="106"/>
      <c r="B46" s="109"/>
      <c r="C46" s="13" t="s">
        <v>27</v>
      </c>
      <c r="D46" s="20" t="s">
        <v>16</v>
      </c>
      <c r="E46" s="13"/>
      <c r="F46" s="14">
        <v>18</v>
      </c>
      <c r="G46" s="66">
        <v>24</v>
      </c>
      <c r="H46" s="15">
        <v>21</v>
      </c>
      <c r="I46" s="15" t="s">
        <v>10</v>
      </c>
      <c r="J46" s="15" t="s">
        <v>10</v>
      </c>
      <c r="K46" s="16" t="s">
        <v>10</v>
      </c>
    </row>
    <row r="47" spans="1:11" s="12" customFormat="1" x14ac:dyDescent="0.45">
      <c r="A47" s="106"/>
      <c r="B47" s="109"/>
      <c r="C47" s="20" t="s">
        <v>18</v>
      </c>
      <c r="D47" s="20" t="s">
        <v>14</v>
      </c>
      <c r="E47" s="13"/>
      <c r="F47" s="79">
        <v>7439</v>
      </c>
      <c r="G47" s="68">
        <v>7348</v>
      </c>
      <c r="H47" s="17">
        <v>10065</v>
      </c>
      <c r="I47" s="17">
        <v>9756</v>
      </c>
      <c r="J47" s="17">
        <v>7994</v>
      </c>
      <c r="K47" s="18">
        <v>7998</v>
      </c>
    </row>
    <row r="48" spans="1:11" s="12" customFormat="1" x14ac:dyDescent="0.45">
      <c r="A48" s="106"/>
      <c r="B48" s="109"/>
      <c r="C48" s="13" t="s">
        <v>19</v>
      </c>
      <c r="D48" s="20" t="s">
        <v>14</v>
      </c>
      <c r="E48" s="13"/>
      <c r="F48" s="79">
        <v>2603</v>
      </c>
      <c r="G48" s="68">
        <v>1635</v>
      </c>
      <c r="H48" s="17">
        <v>1363</v>
      </c>
      <c r="I48" s="15" t="s">
        <v>10</v>
      </c>
      <c r="J48" s="15" t="s">
        <v>10</v>
      </c>
      <c r="K48" s="16" t="s">
        <v>10</v>
      </c>
    </row>
    <row r="49" spans="1:11" s="12" customFormat="1" x14ac:dyDescent="0.45">
      <c r="A49" s="106"/>
      <c r="B49" s="109"/>
      <c r="C49" s="13" t="s">
        <v>60</v>
      </c>
      <c r="D49" s="20" t="s">
        <v>61</v>
      </c>
      <c r="E49" s="13"/>
      <c r="F49" s="79">
        <v>42278</v>
      </c>
      <c r="G49" s="68">
        <v>23656</v>
      </c>
      <c r="H49" s="17">
        <v>7850</v>
      </c>
      <c r="I49" s="15" t="s">
        <v>10</v>
      </c>
      <c r="J49" s="15" t="s">
        <v>10</v>
      </c>
      <c r="K49" s="16" t="s">
        <v>10</v>
      </c>
    </row>
    <row r="50" spans="1:11" s="12" customFormat="1" ht="15.75" x14ac:dyDescent="0.45">
      <c r="A50" s="106"/>
      <c r="B50" s="109"/>
      <c r="C50" s="13" t="s">
        <v>111</v>
      </c>
      <c r="D50" s="20" t="s">
        <v>14</v>
      </c>
      <c r="E50" s="13" t="s">
        <v>15</v>
      </c>
      <c r="F50" s="79">
        <v>0</v>
      </c>
      <c r="G50" s="68">
        <v>1</v>
      </c>
      <c r="H50" s="17">
        <v>4</v>
      </c>
      <c r="I50" s="15"/>
      <c r="J50" s="15"/>
      <c r="K50" s="16"/>
    </row>
    <row r="51" spans="1:11" s="12" customFormat="1" x14ac:dyDescent="0.45">
      <c r="A51" s="107"/>
      <c r="B51" s="110"/>
      <c r="C51" s="29" t="s">
        <v>11</v>
      </c>
      <c r="D51" s="37" t="s">
        <v>31</v>
      </c>
      <c r="E51" s="30"/>
      <c r="F51" s="80">
        <v>8371887</v>
      </c>
      <c r="G51" s="60">
        <v>7377696</v>
      </c>
      <c r="H51" s="31">
        <v>8598679</v>
      </c>
      <c r="I51" s="31">
        <v>9141132</v>
      </c>
      <c r="J51" s="31">
        <v>7962376</v>
      </c>
      <c r="K51" s="38">
        <v>7527146</v>
      </c>
    </row>
    <row r="52" spans="1:11" s="12" customFormat="1" ht="56.25" customHeight="1" x14ac:dyDescent="0.45">
      <c r="A52" s="105" t="s">
        <v>7</v>
      </c>
      <c r="B52" s="108"/>
      <c r="C52" s="13" t="s">
        <v>17</v>
      </c>
      <c r="D52" s="20" t="s">
        <v>8</v>
      </c>
      <c r="E52" s="21" t="s">
        <v>20</v>
      </c>
      <c r="F52" s="14">
        <v>21</v>
      </c>
      <c r="G52" s="59">
        <v>19</v>
      </c>
      <c r="H52" s="15"/>
      <c r="I52" s="15"/>
      <c r="J52" s="15"/>
      <c r="K52" s="16"/>
    </row>
    <row r="53" spans="1:11" s="12" customFormat="1" x14ac:dyDescent="0.45">
      <c r="A53" s="107"/>
      <c r="B53" s="110"/>
      <c r="C53" s="29" t="s">
        <v>126</v>
      </c>
      <c r="D53" s="37" t="s">
        <v>127</v>
      </c>
      <c r="E53" s="92"/>
      <c r="F53" s="30">
        <v>36.5</v>
      </c>
      <c r="G53" s="63" t="s">
        <v>10</v>
      </c>
      <c r="H53" s="32"/>
      <c r="I53" s="32"/>
      <c r="J53" s="32"/>
      <c r="K53" s="33"/>
    </row>
    <row r="54" spans="1:11" s="12" customFormat="1" ht="57.75" customHeight="1" x14ac:dyDescent="0.45">
      <c r="A54" s="39" t="s">
        <v>36</v>
      </c>
      <c r="B54" s="40"/>
      <c r="C54" s="41" t="s">
        <v>40</v>
      </c>
      <c r="D54" s="40" t="s">
        <v>37</v>
      </c>
      <c r="E54" s="44"/>
      <c r="F54" s="44">
        <v>0</v>
      </c>
      <c r="G54" s="69">
        <v>0</v>
      </c>
      <c r="H54" s="42">
        <v>0</v>
      </c>
      <c r="I54" s="42">
        <v>0</v>
      </c>
      <c r="J54" s="42">
        <v>0</v>
      </c>
      <c r="K54" s="43">
        <v>0</v>
      </c>
    </row>
    <row r="55" spans="1:11" s="12" customFormat="1" ht="56.25" customHeight="1" x14ac:dyDescent="0.45">
      <c r="A55" s="86" t="s">
        <v>38</v>
      </c>
      <c r="B55" s="25"/>
      <c r="C55" s="34" t="s">
        <v>84</v>
      </c>
      <c r="D55" s="25" t="s">
        <v>14</v>
      </c>
      <c r="E55" s="26"/>
      <c r="F55" s="26">
        <v>10</v>
      </c>
      <c r="G55" s="57">
        <v>13</v>
      </c>
      <c r="H55" s="27">
        <v>27</v>
      </c>
      <c r="I55" s="87">
        <v>11</v>
      </c>
      <c r="J55" s="27">
        <v>8</v>
      </c>
      <c r="K55" s="28"/>
    </row>
    <row r="56" spans="1:11" s="12" customFormat="1" ht="19.5" customHeight="1" x14ac:dyDescent="0.45">
      <c r="A56" s="105" t="s">
        <v>114</v>
      </c>
      <c r="B56" s="108"/>
      <c r="C56" s="34"/>
      <c r="D56" s="25"/>
      <c r="E56" s="26"/>
      <c r="F56" s="26"/>
      <c r="G56" s="57"/>
      <c r="H56" s="27"/>
      <c r="I56" s="87"/>
      <c r="J56" s="27"/>
      <c r="K56" s="28"/>
    </row>
    <row r="57" spans="1:11" s="12" customFormat="1" x14ac:dyDescent="0.45">
      <c r="A57" s="106"/>
      <c r="B57" s="109"/>
      <c r="C57" s="20" t="s">
        <v>115</v>
      </c>
      <c r="D57" s="13" t="s">
        <v>119</v>
      </c>
      <c r="E57" s="14"/>
      <c r="F57" s="91">
        <v>89376</v>
      </c>
      <c r="G57" s="58">
        <v>47625</v>
      </c>
      <c r="H57" s="15"/>
      <c r="I57" s="88"/>
      <c r="J57" s="15"/>
      <c r="K57" s="16"/>
    </row>
    <row r="58" spans="1:11" s="12" customFormat="1" ht="18" customHeight="1" x14ac:dyDescent="0.45">
      <c r="A58" s="107"/>
      <c r="B58" s="110"/>
      <c r="C58" s="20"/>
      <c r="D58" s="29"/>
      <c r="E58" s="14"/>
      <c r="F58" s="14"/>
      <c r="G58" s="59"/>
      <c r="H58" s="15"/>
      <c r="I58" s="88"/>
      <c r="J58" s="15"/>
      <c r="K58" s="16"/>
    </row>
    <row r="59" spans="1:11" s="12" customFormat="1" ht="19.5" customHeight="1" x14ac:dyDescent="0.45">
      <c r="A59" s="105" t="s">
        <v>116</v>
      </c>
      <c r="B59" s="108"/>
      <c r="C59" s="25" t="s">
        <v>57</v>
      </c>
      <c r="D59" s="13" t="s">
        <v>120</v>
      </c>
      <c r="E59" s="26"/>
      <c r="F59" s="26">
        <v>43</v>
      </c>
      <c r="G59" s="57">
        <v>50</v>
      </c>
      <c r="H59" s="27">
        <v>50</v>
      </c>
      <c r="I59" s="27">
        <v>33</v>
      </c>
      <c r="J59" s="27">
        <v>33</v>
      </c>
      <c r="K59" s="28">
        <v>29</v>
      </c>
    </row>
    <row r="60" spans="1:11" s="12" customFormat="1" ht="21" customHeight="1" x14ac:dyDescent="0.45">
      <c r="A60" s="106"/>
      <c r="B60" s="109"/>
      <c r="C60" s="13" t="s">
        <v>58</v>
      </c>
      <c r="D60" s="13" t="s">
        <v>120</v>
      </c>
      <c r="E60" s="14"/>
      <c r="F60" s="14">
        <v>28</v>
      </c>
      <c r="G60" s="59">
        <v>30</v>
      </c>
      <c r="H60" s="15">
        <v>30</v>
      </c>
      <c r="I60" s="15">
        <v>24</v>
      </c>
      <c r="J60" s="15">
        <v>21</v>
      </c>
      <c r="K60" s="16">
        <v>29</v>
      </c>
    </row>
    <row r="61" spans="1:11" s="12" customFormat="1" ht="22.5" customHeight="1" x14ac:dyDescent="0.45">
      <c r="A61" s="106"/>
      <c r="B61" s="109"/>
      <c r="C61" s="13" t="s">
        <v>59</v>
      </c>
      <c r="D61" s="13" t="s">
        <v>120</v>
      </c>
      <c r="E61" s="14"/>
      <c r="F61" s="14">
        <v>40</v>
      </c>
      <c r="G61" s="59">
        <v>41</v>
      </c>
      <c r="H61" s="15">
        <v>39</v>
      </c>
      <c r="I61" s="15">
        <v>41</v>
      </c>
      <c r="J61" s="15">
        <v>41</v>
      </c>
      <c r="K61" s="16">
        <v>40</v>
      </c>
    </row>
    <row r="62" spans="1:11" s="12" customFormat="1" ht="22.5" customHeight="1" x14ac:dyDescent="0.45">
      <c r="A62" s="106"/>
      <c r="B62" s="109"/>
      <c r="C62" s="13" t="s">
        <v>125</v>
      </c>
      <c r="D62" s="13"/>
      <c r="E62" s="14"/>
      <c r="F62" s="14"/>
      <c r="G62" s="59"/>
      <c r="H62" s="15"/>
      <c r="I62" s="15"/>
      <c r="J62" s="15"/>
      <c r="K62" s="16"/>
    </row>
    <row r="63" spans="1:11" s="12" customFormat="1" ht="22.5" customHeight="1" x14ac:dyDescent="0.45">
      <c r="A63" s="106"/>
      <c r="B63" s="109"/>
      <c r="C63" s="15" t="s">
        <v>121</v>
      </c>
      <c r="D63" s="13" t="s">
        <v>124</v>
      </c>
      <c r="E63" s="14"/>
      <c r="F63" s="14">
        <v>22</v>
      </c>
      <c r="G63" s="59"/>
      <c r="H63" s="15"/>
      <c r="I63" s="15"/>
      <c r="J63" s="15"/>
      <c r="K63" s="16"/>
    </row>
    <row r="64" spans="1:11" s="12" customFormat="1" ht="22.5" customHeight="1" x14ac:dyDescent="0.45">
      <c r="A64" s="106"/>
      <c r="B64" s="109"/>
      <c r="C64" s="15" t="s">
        <v>122</v>
      </c>
      <c r="D64" s="13" t="s">
        <v>124</v>
      </c>
      <c r="E64" s="14"/>
      <c r="F64" s="14">
        <v>49</v>
      </c>
      <c r="G64" s="59"/>
      <c r="H64" s="15"/>
      <c r="I64" s="15"/>
      <c r="J64" s="15"/>
      <c r="K64" s="16"/>
    </row>
    <row r="65" spans="1:11" s="12" customFormat="1" ht="22.5" customHeight="1" x14ac:dyDescent="0.45">
      <c r="A65" s="106"/>
      <c r="B65" s="109"/>
      <c r="C65" s="15" t="s">
        <v>123</v>
      </c>
      <c r="D65" s="13" t="s">
        <v>124</v>
      </c>
      <c r="E65" s="14"/>
      <c r="F65" s="14">
        <v>29</v>
      </c>
      <c r="G65" s="59"/>
      <c r="H65" s="15"/>
      <c r="I65" s="15"/>
      <c r="J65" s="15"/>
      <c r="K65" s="16"/>
    </row>
    <row r="66" spans="1:11" s="12" customFormat="1" ht="22.5" customHeight="1" x14ac:dyDescent="0.45">
      <c r="A66" s="107"/>
      <c r="B66" s="110"/>
      <c r="C66" s="29" t="s">
        <v>117</v>
      </c>
      <c r="D66" s="29" t="s">
        <v>118</v>
      </c>
      <c r="E66" s="30"/>
      <c r="F66" s="30">
        <v>30</v>
      </c>
      <c r="G66" s="63">
        <v>28</v>
      </c>
      <c r="H66" s="32">
        <v>25</v>
      </c>
      <c r="I66" s="32"/>
      <c r="J66" s="32"/>
      <c r="K66" s="33"/>
    </row>
    <row r="67" spans="1:11" s="12" customFormat="1" x14ac:dyDescent="0.45">
      <c r="A67" s="105" t="s">
        <v>62</v>
      </c>
      <c r="B67" s="108"/>
      <c r="C67" s="13" t="s">
        <v>63</v>
      </c>
      <c r="D67" s="13" t="s">
        <v>66</v>
      </c>
      <c r="E67" s="14"/>
      <c r="F67" s="79">
        <v>54026</v>
      </c>
      <c r="G67" s="58">
        <v>43368</v>
      </c>
      <c r="H67" s="17">
        <v>42747</v>
      </c>
      <c r="I67" s="15"/>
      <c r="J67" s="15"/>
      <c r="K67" s="16"/>
    </row>
    <row r="68" spans="1:11" x14ac:dyDescent="0.45">
      <c r="A68" s="106"/>
      <c r="B68" s="109"/>
      <c r="C68" s="13" t="s">
        <v>64</v>
      </c>
      <c r="D68" s="13" t="s">
        <v>66</v>
      </c>
      <c r="E68" s="22"/>
      <c r="F68" s="84">
        <v>27657</v>
      </c>
      <c r="G68" s="70">
        <v>20930</v>
      </c>
      <c r="H68" s="46">
        <v>26261</v>
      </c>
      <c r="I68" s="47"/>
      <c r="J68" s="47"/>
      <c r="K68" s="48"/>
    </row>
    <row r="69" spans="1:11" x14ac:dyDescent="0.45">
      <c r="A69" s="106"/>
      <c r="B69" s="109"/>
      <c r="C69" s="13" t="s">
        <v>65</v>
      </c>
      <c r="D69" s="13" t="s">
        <v>66</v>
      </c>
      <c r="E69" s="22"/>
      <c r="F69" s="84">
        <v>2179</v>
      </c>
      <c r="G69" s="70">
        <v>3203</v>
      </c>
      <c r="H69" s="46">
        <v>3007</v>
      </c>
      <c r="I69" s="47"/>
      <c r="J69" s="47"/>
      <c r="K69" s="48"/>
    </row>
    <row r="70" spans="1:11" x14ac:dyDescent="0.45">
      <c r="A70" s="106"/>
      <c r="B70" s="109"/>
      <c r="C70" s="13" t="s">
        <v>67</v>
      </c>
      <c r="D70" s="13" t="s">
        <v>66</v>
      </c>
      <c r="E70" s="22"/>
      <c r="F70" s="84">
        <v>1064</v>
      </c>
      <c r="G70" s="71">
        <v>884</v>
      </c>
      <c r="H70" s="46">
        <v>2625</v>
      </c>
      <c r="I70" s="47"/>
      <c r="J70" s="47"/>
      <c r="K70" s="48"/>
    </row>
    <row r="71" spans="1:11" x14ac:dyDescent="0.45">
      <c r="A71" s="107"/>
      <c r="B71" s="110"/>
      <c r="C71" s="29" t="s">
        <v>68</v>
      </c>
      <c r="D71" s="29" t="s">
        <v>66</v>
      </c>
      <c r="E71" s="45"/>
      <c r="F71" s="85">
        <f>SUM(F67:F70)</f>
        <v>84926</v>
      </c>
      <c r="G71" s="72">
        <f>SUM(G67:G70)</f>
        <v>68385</v>
      </c>
      <c r="H71" s="54">
        <f>SUM(H67:H70)</f>
        <v>74640</v>
      </c>
      <c r="I71" s="49"/>
      <c r="J71" s="49"/>
      <c r="K71" s="50"/>
    </row>
    <row r="72" spans="1:11" x14ac:dyDescent="0.45">
      <c r="A72" s="106" t="s">
        <v>69</v>
      </c>
      <c r="B72" s="112"/>
      <c r="C72" s="13" t="s">
        <v>81</v>
      </c>
      <c r="D72" s="13" t="s">
        <v>72</v>
      </c>
      <c r="E72" s="22"/>
      <c r="F72" s="104">
        <v>28</v>
      </c>
      <c r="G72" s="70">
        <v>22</v>
      </c>
      <c r="H72" s="47">
        <v>21</v>
      </c>
      <c r="I72" s="47"/>
      <c r="J72" s="47"/>
      <c r="K72" s="48"/>
    </row>
    <row r="73" spans="1:11" x14ac:dyDescent="0.45">
      <c r="A73" s="106"/>
      <c r="B73" s="112"/>
      <c r="C73" s="13" t="s">
        <v>82</v>
      </c>
      <c r="D73" s="13" t="s">
        <v>72</v>
      </c>
      <c r="E73" s="22"/>
      <c r="F73" s="104">
        <v>41</v>
      </c>
      <c r="G73" s="70">
        <v>94</v>
      </c>
      <c r="H73" s="47">
        <v>74</v>
      </c>
      <c r="I73" s="47"/>
      <c r="J73" s="47"/>
      <c r="K73" s="48"/>
    </row>
    <row r="74" spans="1:11" ht="14.65" thickBot="1" x14ac:dyDescent="0.5">
      <c r="A74" s="111"/>
      <c r="B74" s="113"/>
      <c r="C74" s="23" t="s">
        <v>83</v>
      </c>
      <c r="D74" s="23" t="s">
        <v>71</v>
      </c>
      <c r="E74" s="24"/>
      <c r="F74" s="89">
        <v>2</v>
      </c>
      <c r="G74" s="73">
        <v>3</v>
      </c>
      <c r="H74" s="51">
        <v>2</v>
      </c>
      <c r="I74" s="51"/>
      <c r="J74" s="51"/>
      <c r="K74" s="52"/>
    </row>
    <row r="76" spans="1:11" s="5" customFormat="1" ht="11.65" x14ac:dyDescent="0.35">
      <c r="A76" s="4" t="s">
        <v>21</v>
      </c>
      <c r="B76" s="4"/>
      <c r="E76" s="4"/>
      <c r="F76" s="4"/>
      <c r="G76" s="6"/>
      <c r="H76" s="6"/>
      <c r="I76" s="6"/>
      <c r="J76" s="6"/>
      <c r="K76" s="6"/>
    </row>
    <row r="77" spans="1:11" s="5" customFormat="1" ht="13.15" x14ac:dyDescent="0.35">
      <c r="A77" s="5" t="s">
        <v>23</v>
      </c>
      <c r="E77" s="4"/>
      <c r="F77" s="4"/>
      <c r="G77" s="6"/>
      <c r="H77" s="6"/>
      <c r="I77" s="6"/>
      <c r="J77" s="6"/>
      <c r="K77" s="6"/>
    </row>
    <row r="78" spans="1:11" s="7" customFormat="1" ht="13.15" x14ac:dyDescent="0.35">
      <c r="A78" s="10" t="s">
        <v>24</v>
      </c>
      <c r="B78" s="10"/>
      <c r="C78" s="5"/>
      <c r="D78" s="5"/>
      <c r="E78" s="8"/>
      <c r="F78" s="8"/>
      <c r="G78" s="9"/>
      <c r="H78" s="9"/>
      <c r="I78" s="9"/>
      <c r="J78" s="9"/>
      <c r="K78" s="9"/>
    </row>
    <row r="79" spans="1:11" s="3" customFormat="1" x14ac:dyDescent="0.45">
      <c r="A79" s="10" t="s">
        <v>73</v>
      </c>
      <c r="B79" s="10"/>
      <c r="E79" s="2"/>
      <c r="F79" s="2"/>
      <c r="G79" s="11"/>
      <c r="H79" s="11"/>
      <c r="I79" s="11"/>
      <c r="J79" s="11"/>
      <c r="K79" s="11"/>
    </row>
    <row r="80" spans="1:11" s="3" customFormat="1" x14ac:dyDescent="0.45">
      <c r="A80" s="10" t="s">
        <v>25</v>
      </c>
      <c r="B80" s="10"/>
      <c r="E80" s="2"/>
      <c r="F80" s="2"/>
      <c r="G80" s="11"/>
      <c r="H80" s="11"/>
      <c r="I80" s="11"/>
      <c r="J80" s="11"/>
      <c r="K80" s="11"/>
    </row>
    <row r="81" spans="1:11" s="3" customFormat="1" x14ac:dyDescent="0.45">
      <c r="A81" s="10" t="s">
        <v>95</v>
      </c>
      <c r="B81" s="10"/>
      <c r="E81" s="2"/>
      <c r="F81" s="2"/>
      <c r="G81" s="11"/>
      <c r="H81" s="11"/>
      <c r="I81" s="11"/>
      <c r="J81" s="11"/>
      <c r="K81" s="11"/>
    </row>
    <row r="82" spans="1:11" s="3" customFormat="1" x14ac:dyDescent="0.45">
      <c r="A82" s="10" t="s">
        <v>112</v>
      </c>
      <c r="B82" s="10"/>
      <c r="E82" s="2"/>
      <c r="F82" s="2"/>
      <c r="G82" s="11"/>
      <c r="H82" s="11"/>
      <c r="I82" s="11"/>
      <c r="J82" s="11"/>
      <c r="K82" s="11"/>
    </row>
    <row r="83" spans="1:11" s="3" customFormat="1" x14ac:dyDescent="0.45">
      <c r="A83" s="10"/>
      <c r="B83" s="10"/>
      <c r="E83" s="2"/>
      <c r="F83" s="2"/>
      <c r="G83" s="11"/>
      <c r="H83" s="11"/>
      <c r="I83" s="11"/>
      <c r="J83" s="11"/>
      <c r="K83" s="11"/>
    </row>
    <row r="84" spans="1:11" x14ac:dyDescent="0.45">
      <c r="A84" s="55" t="s">
        <v>96</v>
      </c>
    </row>
    <row r="85" spans="1:11" x14ac:dyDescent="0.45">
      <c r="A85" s="10" t="s">
        <v>129</v>
      </c>
      <c r="B85" s="10"/>
    </row>
    <row r="86" spans="1:11" x14ac:dyDescent="0.45">
      <c r="A86" s="10" t="s">
        <v>86</v>
      </c>
      <c r="B86" s="10"/>
    </row>
    <row r="87" spans="1:11" x14ac:dyDescent="0.45">
      <c r="A87" s="10" t="s">
        <v>28</v>
      </c>
      <c r="B87" s="10"/>
    </row>
    <row r="88" spans="1:11" x14ac:dyDescent="0.45">
      <c r="A88" s="10" t="s">
        <v>130</v>
      </c>
    </row>
  </sheetData>
  <mergeCells count="21">
    <mergeCell ref="C43:C44"/>
    <mergeCell ref="A2:A20"/>
    <mergeCell ref="B2:B20"/>
    <mergeCell ref="A21:A23"/>
    <mergeCell ref="B21:B23"/>
    <mergeCell ref="B24:B27"/>
    <mergeCell ref="A24:A27"/>
    <mergeCell ref="A67:A71"/>
    <mergeCell ref="B67:B71"/>
    <mergeCell ref="A72:A74"/>
    <mergeCell ref="B72:B74"/>
    <mergeCell ref="A28:A35"/>
    <mergeCell ref="B28:B35"/>
    <mergeCell ref="A36:A51"/>
    <mergeCell ref="B36:B51"/>
    <mergeCell ref="A56:A58"/>
    <mergeCell ref="B56:B58"/>
    <mergeCell ref="A59:A66"/>
    <mergeCell ref="B59:B66"/>
    <mergeCell ref="A52:A53"/>
    <mergeCell ref="B52:B53"/>
  </mergeCells>
  <pageMargins left="0.7" right="0.7" top="0.75" bottom="0.75" header="0.3" footer="0.3"/>
  <pageSetup paperSize="8" scale="78" fitToHeight="0" orientation="landscape" r:id="rId1"/>
  <ignoredErrors>
    <ignoredError sqref="F71:H71 F5:K5 F26:G26 F30:G30 H30"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4B0E719B8342D4486407E689BEE11B5" ma:contentTypeVersion="7" ma:contentTypeDescription="Create a new document." ma:contentTypeScope="" ma:versionID="f43c8587edbb68d2ea6702a086019e0b">
  <xsd:schema xmlns:xsd="http://www.w3.org/2001/XMLSchema" xmlns:xs="http://www.w3.org/2001/XMLSchema" xmlns:p="http://schemas.microsoft.com/office/2006/metadata/properties" xmlns:ns3="daaf00fe-d30e-48d0-ad67-be4eb978572f" xmlns:ns4="86b2bbb0-29e1-4ca0-a11f-fa455534cb2f" targetNamespace="http://schemas.microsoft.com/office/2006/metadata/properties" ma:root="true" ma:fieldsID="4713d91bfc477c1fae06a16084fb7ffe" ns3:_="" ns4:_="">
    <xsd:import namespace="daaf00fe-d30e-48d0-ad67-be4eb978572f"/>
    <xsd:import namespace="86b2bbb0-29e1-4ca0-a11f-fa455534cb2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af00fe-d30e-48d0-ad67-be4eb97857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b2bbb0-29e1-4ca0-a11f-fa455534cb2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C18AA7-B5B4-417B-B3A2-E5E7CD0269B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BB8310E-341C-4347-B4A6-A3A1327C54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af00fe-d30e-48d0-ad67-be4eb978572f"/>
    <ds:schemaRef ds:uri="86b2bbb0-29e1-4ca0-a11f-fa455534cb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B15A72-D167-4A30-BB16-1CC243599B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Sustainability data table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Garrett</dc:creator>
  <cp:lastModifiedBy>Sinead van Duuren</cp:lastModifiedBy>
  <cp:lastPrinted>2022-03-21T11:14:49Z</cp:lastPrinted>
  <dcterms:created xsi:type="dcterms:W3CDTF">2021-01-11T09:40:37Z</dcterms:created>
  <dcterms:modified xsi:type="dcterms:W3CDTF">2022-03-30T10:01:57Z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0x01010064B0E719B8342D4486407E689BEE11B5</vt:lpwstr>
  </property>
</Properties>
</file>