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Secretariat\Annual Report\Annual Report 2022\"/>
    </mc:Choice>
  </mc:AlternateContent>
  <xr:revisionPtr revIDLastSave="0" documentId="13_ncr:1_{BFA08102-2C54-43F2-9217-08590BCAE69E}" xr6:coauthVersionLast="47" xr6:coauthVersionMax="47" xr10:uidLastSave="{00000000-0000-0000-0000-000000000000}"/>
  <bookViews>
    <workbookView xWindow="-98" yWindow="-98" windowWidth="20715" windowHeight="13276" xr2:uid="{57FC0B30-C5A1-4A77-BDA5-2270C147A839}"/>
  </bookViews>
  <sheets>
    <sheet name="Sustainability data table 2021" sheetId="2"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2" l="1"/>
  <c r="F26" i="2" l="1"/>
  <c r="F5" i="2" l="1"/>
  <c r="F41" i="2"/>
  <c r="F40" i="2"/>
  <c r="F71" i="2"/>
  <c r="F39" i="2"/>
  <c r="F38" i="2"/>
  <c r="G38" i="2"/>
  <c r="G19" i="2"/>
  <c r="H19" i="2" l="1"/>
  <c r="H71" i="2" l="1"/>
  <c r="G71" i="2"/>
  <c r="H41" i="2"/>
  <c r="G41" i="2"/>
  <c r="G40" i="2"/>
  <c r="G39" i="2"/>
  <c r="H30" i="2"/>
  <c r="H31" i="2" s="1"/>
  <c r="G30" i="2"/>
  <c r="G31" i="2" s="1"/>
  <c r="K26" i="2"/>
  <c r="J26" i="2"/>
  <c r="I26" i="2"/>
  <c r="H26" i="2"/>
  <c r="G26" i="2"/>
  <c r="K5" i="2"/>
  <c r="J5" i="2"/>
  <c r="I5" i="2"/>
  <c r="H5" i="2"/>
  <c r="H20" i="2" s="1"/>
  <c r="G5" i="2"/>
  <c r="G20" i="2" s="1"/>
</calcChain>
</file>

<file path=xl/sharedStrings.xml><?xml version="1.0" encoding="utf-8"?>
<sst xmlns="http://schemas.openxmlformats.org/spreadsheetml/2006/main" count="240" uniqueCount="132">
  <si>
    <t>Topic</t>
  </si>
  <si>
    <t>Unit of Measure</t>
  </si>
  <si>
    <t>Target</t>
  </si>
  <si>
    <t>Greenhouse gas emissions</t>
  </si>
  <si>
    <t>Energy management</t>
  </si>
  <si>
    <t>Waste management</t>
  </si>
  <si>
    <t>Workforce health and safety</t>
  </si>
  <si>
    <t>Product innovation</t>
  </si>
  <si>
    <t>% product revenues positively contributing to the UN SDGs</t>
  </si>
  <si>
    <t xml:space="preserve">Rate per 1 m hours worked (employees &amp; agency) </t>
  </si>
  <si>
    <t>n/a</t>
  </si>
  <si>
    <t>Hours worked</t>
  </si>
  <si>
    <t>&lt;1.0 by YE 2022</t>
  </si>
  <si>
    <t>Fatalities</t>
  </si>
  <si>
    <t>Number</t>
  </si>
  <si>
    <t>Zero</t>
  </si>
  <si>
    <t>Number (employees/agency)</t>
  </si>
  <si>
    <t>Sustainable product revenues</t>
  </si>
  <si>
    <t>Safety improvement opportunities (hazard/unsafe act rectification)</t>
  </si>
  <si>
    <t>Safety leadership tours</t>
  </si>
  <si>
    <t>YOY improvement</t>
  </si>
  <si>
    <t>Notes</t>
  </si>
  <si>
    <r>
      <t>Accounting Metric</t>
    </r>
    <r>
      <rPr>
        <b/>
        <vertAlign val="superscript"/>
        <sz val="11"/>
        <color theme="1"/>
        <rFont val="Calibri"/>
        <family val="2"/>
        <scheme val="minor"/>
      </rPr>
      <t>1</t>
    </r>
  </si>
  <si>
    <r>
      <rPr>
        <vertAlign val="superscript"/>
        <sz val="9"/>
        <color theme="1"/>
        <rFont val="Calibri"/>
        <family val="2"/>
        <scheme val="minor"/>
      </rPr>
      <t>1</t>
    </r>
    <r>
      <rPr>
        <sz val="9"/>
        <color theme="1"/>
        <rFont val="Calibri"/>
        <family val="2"/>
        <scheme val="minor"/>
      </rPr>
      <t xml:space="preserve"> Based on the SASB Materiality Map - Construction Materials industry standard 2018-10</t>
    </r>
  </si>
  <si>
    <r>
      <rPr>
        <vertAlign val="superscript"/>
        <sz val="9"/>
        <color theme="1"/>
        <rFont val="Calibri"/>
        <family val="2"/>
        <scheme val="minor"/>
      </rPr>
      <t>2</t>
    </r>
    <r>
      <rPr>
        <sz val="9"/>
        <color theme="1"/>
        <rFont val="Calibri"/>
        <family val="2"/>
        <scheme val="minor"/>
      </rPr>
      <t xml:space="preserve"> Lost Time Incident Frequency Rate per 1 million hours worked (incidents resulting in one or more days away from work, excluding the day of the incident).</t>
    </r>
  </si>
  <si>
    <r>
      <rPr>
        <vertAlign val="superscript"/>
        <sz val="9"/>
        <color theme="1"/>
        <rFont val="Calibri"/>
        <family val="2"/>
        <scheme val="minor"/>
      </rPr>
      <t>4</t>
    </r>
    <r>
      <rPr>
        <sz val="9"/>
        <color theme="1"/>
        <rFont val="Calibri"/>
        <family val="2"/>
        <scheme val="minor"/>
      </rPr>
      <t xml:space="preserve"> Serious incidents are those deemed life threatening or life changing due to their severity</t>
    </r>
  </si>
  <si>
    <r>
      <t>Serious incidents</t>
    </r>
    <r>
      <rPr>
        <vertAlign val="superscript"/>
        <sz val="11"/>
        <color theme="1"/>
        <rFont val="Calibri"/>
        <family val="2"/>
        <scheme val="minor"/>
      </rPr>
      <t>4</t>
    </r>
  </si>
  <si>
    <r>
      <t>Hi-potential near miss incidents</t>
    </r>
    <r>
      <rPr>
        <vertAlign val="superscript"/>
        <sz val="11"/>
        <color theme="1"/>
        <rFont val="Calibri"/>
        <family val="2"/>
        <scheme val="minor"/>
      </rPr>
      <t>5</t>
    </r>
  </si>
  <si>
    <t>Silicosis (health and safety) is not considered material - it is not an occupational exposure hazard in the Group's operations.</t>
  </si>
  <si>
    <t>%</t>
  </si>
  <si>
    <r>
      <t>TCO</t>
    </r>
    <r>
      <rPr>
        <vertAlign val="subscript"/>
        <sz val="11"/>
        <color theme="1"/>
        <rFont val="Calibri"/>
        <family val="2"/>
        <scheme val="minor"/>
      </rPr>
      <t>2</t>
    </r>
    <r>
      <rPr>
        <sz val="11"/>
        <color theme="1"/>
        <rFont val="Calibri"/>
        <family val="2"/>
        <scheme val="minor"/>
      </rPr>
      <t>e</t>
    </r>
  </si>
  <si>
    <t>Actual (employee &amp; agency)</t>
  </si>
  <si>
    <t>MWh</t>
  </si>
  <si>
    <t>% renewable energy</t>
  </si>
  <si>
    <t>% hazardous</t>
  </si>
  <si>
    <t>% landfilled</t>
  </si>
  <si>
    <t>Product integrity &amp; transparency</t>
  </si>
  <si>
    <t>£m</t>
  </si>
  <si>
    <t>Whistleblowing</t>
  </si>
  <si>
    <t>&lt;3.0 by YE 2026</t>
  </si>
  <si>
    <t>Losses from anti-competitive / anti-trust activity</t>
  </si>
  <si>
    <t>Total scope 1 and 2 emissions</t>
  </si>
  <si>
    <t>Intensity ratio</t>
  </si>
  <si>
    <r>
      <t>TCO</t>
    </r>
    <r>
      <rPr>
        <vertAlign val="subscript"/>
        <sz val="11"/>
        <color theme="1"/>
        <rFont val="Calibri"/>
        <family val="2"/>
        <scheme val="minor"/>
      </rPr>
      <t>2</t>
    </r>
    <r>
      <rPr>
        <sz val="11"/>
        <color theme="1"/>
        <rFont val="Calibri"/>
        <family val="2"/>
        <scheme val="minor"/>
      </rPr>
      <t>e/£m revenue</t>
    </r>
  </si>
  <si>
    <r>
      <t>m</t>
    </r>
    <r>
      <rPr>
        <vertAlign val="superscript"/>
        <sz val="11"/>
        <color theme="1"/>
        <rFont val="Calibri"/>
        <family val="2"/>
        <scheme val="minor"/>
      </rPr>
      <t>3</t>
    </r>
  </si>
  <si>
    <r>
      <t>m</t>
    </r>
    <r>
      <rPr>
        <vertAlign val="superscript"/>
        <sz val="11"/>
        <color theme="1"/>
        <rFont val="Calibri"/>
        <family val="2"/>
        <scheme val="minor"/>
      </rPr>
      <t>3</t>
    </r>
    <r>
      <rPr>
        <sz val="11"/>
        <color theme="1"/>
        <rFont val="Calibri"/>
        <family val="2"/>
        <scheme val="minor"/>
      </rPr>
      <t>/£m revenue</t>
    </r>
  </si>
  <si>
    <t>Amount generated (non-hazardous)</t>
  </si>
  <si>
    <t>Amount generated (hazardous)</t>
  </si>
  <si>
    <t>Lost time incidents (excluding COVID)</t>
  </si>
  <si>
    <r>
      <t>Lost Time Incident Frequency Rate (LTIFR)</t>
    </r>
    <r>
      <rPr>
        <vertAlign val="superscript"/>
        <sz val="11"/>
        <color theme="1"/>
        <rFont val="Calibri"/>
        <family val="2"/>
        <scheme val="minor"/>
      </rPr>
      <t>2</t>
    </r>
    <r>
      <rPr>
        <sz val="11"/>
        <color theme="1"/>
        <rFont val="Calibri"/>
        <family val="2"/>
        <scheme val="minor"/>
      </rPr>
      <t xml:space="preserve"> excluding COVID cases</t>
    </r>
  </si>
  <si>
    <t>SDG Alignment</t>
  </si>
  <si>
    <t>Number (contractors/visitors)</t>
  </si>
  <si>
    <t>Total energy consumption (fuels, electricity and company transport)</t>
  </si>
  <si>
    <t>% grid electricity in above</t>
  </si>
  <si>
    <t>Water consumption (municipal supplies)</t>
  </si>
  <si>
    <t>Water consumption (groundwater)</t>
  </si>
  <si>
    <t>Tonnes</t>
  </si>
  <si>
    <t>Female representation at Board level</t>
  </si>
  <si>
    <t>Female representation at senior management level</t>
  </si>
  <si>
    <t>Female representation across global workforce</t>
  </si>
  <si>
    <t>Safety training</t>
  </si>
  <si>
    <t>Total hours</t>
  </si>
  <si>
    <t>Community investment</t>
  </si>
  <si>
    <t>Company cash donation to charity</t>
  </si>
  <si>
    <t>Employee cash donation to charity</t>
  </si>
  <si>
    <t>Value of staff time volunteered in company hours</t>
  </si>
  <si>
    <t>£</t>
  </si>
  <si>
    <t>In-kind contributions to local communities</t>
  </si>
  <si>
    <t>Total community investment</t>
  </si>
  <si>
    <t>Management system certification</t>
  </si>
  <si>
    <t>Total tonnes waste/£m revenue</t>
  </si>
  <si>
    <t>Number of plants certified</t>
  </si>
  <si>
    <t>% revenues from certified facilities</t>
  </si>
  <si>
    <r>
      <rPr>
        <vertAlign val="superscript"/>
        <sz val="9"/>
        <color theme="1"/>
        <rFont val="Calibri"/>
        <family val="2"/>
        <scheme val="minor"/>
      </rPr>
      <t>3</t>
    </r>
    <r>
      <rPr>
        <sz val="9"/>
        <color theme="1"/>
        <rFont val="Calibri"/>
        <family val="2"/>
        <scheme val="minor"/>
      </rPr>
      <t xml:space="preserve"> Total Recordable Incident Rate for all work-related injuries or illnesses to employees (incl. agency staff) that causes fatality, unconsciousness, lost workdays, restricted work activity, job transfer or medical care beyond first aid, per 1 million hours worked.   Including COVID-19 workplace transmission cases.</t>
    </r>
  </si>
  <si>
    <t>zero by YE 2026</t>
  </si>
  <si>
    <t>40% reduction by YE 2022 (vs 2019 baseline)</t>
  </si>
  <si>
    <t>50% reduction by YE 2026 (vs 2019 baseline)</t>
  </si>
  <si>
    <t>Recordable incidents involving contractors/visitors</t>
  </si>
  <si>
    <t xml:space="preserve">Intensity ratio (scope 1 and 2 emissions) </t>
  </si>
  <si>
    <t>Total scope 3 emissions</t>
  </si>
  <si>
    <r>
      <t>Total Recordable Incident Rate (TRIR)</t>
    </r>
    <r>
      <rPr>
        <vertAlign val="superscript"/>
        <sz val="11"/>
        <color theme="1"/>
        <rFont val="Calibri"/>
        <family val="2"/>
        <scheme val="minor"/>
      </rPr>
      <t>3</t>
    </r>
    <r>
      <rPr>
        <sz val="11"/>
        <color theme="1"/>
        <rFont val="Calibri"/>
        <family val="2"/>
        <scheme val="minor"/>
      </rPr>
      <t xml:space="preserve"> including COVID</t>
    </r>
  </si>
  <si>
    <t>ISO 14001 Environment</t>
  </si>
  <si>
    <t>ISO 9000 Quality</t>
  </si>
  <si>
    <t>ISO 45001 Health and Safety</t>
  </si>
  <si>
    <t>Cases reported to confidential reporting lines</t>
  </si>
  <si>
    <t>Total amount of waste generated (non-hazardous + hazardous)</t>
  </si>
  <si>
    <t>Biodiversity - is not considered material in the context of the Group's operations.  The Group is not a major land owner nor is it involved directly in extractive operations.</t>
  </si>
  <si>
    <t>Total water consumption  (municipal and groundwater)</t>
  </si>
  <si>
    <t>% emissions covered under emissions-limiting regulations (e.g. EU ETS)</t>
  </si>
  <si>
    <t xml:space="preserve">Scope 2 emissions (electricity) </t>
  </si>
  <si>
    <t xml:space="preserve">Scope 1 emissions (stationary combustion and vehicle fuel) </t>
  </si>
  <si>
    <t>% recycled</t>
  </si>
  <si>
    <t>% incinerated</t>
  </si>
  <si>
    <r>
      <t>Lost Time Incident Frequency Rate (LTIFR)</t>
    </r>
    <r>
      <rPr>
        <vertAlign val="superscript"/>
        <sz val="11"/>
        <color theme="1"/>
        <rFont val="Calibri"/>
        <family val="2"/>
        <scheme val="minor"/>
      </rPr>
      <t>2</t>
    </r>
    <r>
      <rPr>
        <sz val="11"/>
        <color theme="1"/>
        <rFont val="Calibri"/>
        <family val="2"/>
        <scheme val="minor"/>
      </rPr>
      <t xml:space="preserve"> including COVID cases</t>
    </r>
  </si>
  <si>
    <r>
      <t>Total Recordable Incident Rate (TRIR)</t>
    </r>
    <r>
      <rPr>
        <vertAlign val="superscript"/>
        <sz val="11"/>
        <color theme="1"/>
        <rFont val="Calibri"/>
        <family val="2"/>
        <scheme val="minor"/>
      </rPr>
      <t>3</t>
    </r>
    <r>
      <rPr>
        <sz val="11"/>
        <color theme="1"/>
        <rFont val="Calibri"/>
        <family val="2"/>
        <scheme val="minor"/>
      </rPr>
      <t xml:space="preserve"> excluding COVID cases</t>
    </r>
  </si>
  <si>
    <r>
      <rPr>
        <vertAlign val="superscript"/>
        <sz val="9"/>
        <color theme="1"/>
        <rFont val="Calibri"/>
        <family val="2"/>
        <scheme val="minor"/>
      </rPr>
      <t>5</t>
    </r>
    <r>
      <rPr>
        <sz val="9"/>
        <color theme="1"/>
        <rFont val="Calibri"/>
        <family val="2"/>
        <scheme val="minor"/>
      </rPr>
      <t xml:space="preserve"> HiPo (high-potential) incidents are those that didn’t cause  serious injury but could have done under different circumstances. </t>
    </r>
  </si>
  <si>
    <t>Tyman and the SASB Materiality Map</t>
  </si>
  <si>
    <t>Total scope 1, 2 &amp; 3 emissions (value chain carbon footprint)</t>
  </si>
  <si>
    <t>1a Purchased goods and services (direct materials)</t>
  </si>
  <si>
    <r>
      <t xml:space="preserve">2019 
</t>
    </r>
    <r>
      <rPr>
        <sz val="9"/>
        <color theme="1"/>
        <rFont val="Calibri"/>
        <family val="2"/>
        <scheme val="minor"/>
      </rPr>
      <t>(baseline Year)</t>
    </r>
  </si>
  <si>
    <t>2 Capital goods</t>
  </si>
  <si>
    <t>5 Waste generated in operations</t>
  </si>
  <si>
    <t>6 Business travel (including flights)</t>
  </si>
  <si>
    <t>7 Employee commuting</t>
  </si>
  <si>
    <t>Scope 3 emissions (10 x categories)- data development ongoing under SBT</t>
  </si>
  <si>
    <t>9 Downstream transportation and distribution</t>
  </si>
  <si>
    <t>4 Upstream transportation and distribution</t>
  </si>
  <si>
    <t>11 Use of sold product</t>
  </si>
  <si>
    <t>3 Fuel and energy related activities</t>
  </si>
  <si>
    <t>12 End-of-life treatment of products</t>
  </si>
  <si>
    <t>1b Purchased goods and services (indirect materials and services)</t>
  </si>
  <si>
    <r>
      <t>Health and safety enforcement actions</t>
    </r>
    <r>
      <rPr>
        <vertAlign val="superscript"/>
        <sz val="11"/>
        <color theme="1"/>
        <rFont val="Calibri"/>
        <family val="2"/>
        <scheme val="minor"/>
      </rPr>
      <t>6</t>
    </r>
  </si>
  <si>
    <r>
      <rPr>
        <vertAlign val="superscript"/>
        <sz val="9"/>
        <color theme="1"/>
        <rFont val="Calibri"/>
        <family val="2"/>
        <scheme val="minor"/>
      </rPr>
      <t>6</t>
    </r>
    <r>
      <rPr>
        <sz val="9"/>
        <color theme="1"/>
        <rFont val="Calibri"/>
        <family val="2"/>
        <scheme val="minor"/>
      </rPr>
      <t xml:space="preserve"> Any prohibition notices, penalties, fines, violations, citations, prosecutions, warnings or other action for health &amp; safety offences taken by local, state or national regulatory body requiring action by the business.  (Note: all such actions have been closed). </t>
    </r>
  </si>
  <si>
    <t>Lost time incidents (COVID related only, workplace exposure)</t>
  </si>
  <si>
    <t>Training and development</t>
  </si>
  <si>
    <t>Training hours (all types, including safety related training recorded above)</t>
  </si>
  <si>
    <t>Diversity, equity and inclusion</t>
  </si>
  <si>
    <t>Percentage of workforce unionised</t>
  </si>
  <si>
    <t>% total workforce (temp &amp; perm)</t>
  </si>
  <si>
    <t>Number of training hours</t>
  </si>
  <si>
    <t>% temporary &amp; permanent employees</t>
  </si>
  <si>
    <t>&lt; 30 years</t>
  </si>
  <si>
    <t>30-50 years</t>
  </si>
  <si>
    <t>&gt;50 Years</t>
  </si>
  <si>
    <t>% permanent employees</t>
  </si>
  <si>
    <t>Age breakdown:</t>
  </si>
  <si>
    <t>Product revenues certified to EPD or C2C standards</t>
  </si>
  <si>
    <t>£m revenue</t>
  </si>
  <si>
    <t>Water stewardship (consumption and discharges)</t>
  </si>
  <si>
    <t>Air quality - our manufacturing facilities are not typically regulated for industrial air emissions such as NOx, SOx, particulates or VOCs etc.  These air emissions are not considered material so are not disclosed in the Annual Re[port and Accounts..</t>
  </si>
  <si>
    <t>For restatements, refer to the Tyman Annual Report and Accounts.</t>
  </si>
  <si>
    <t>TBD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</si>
</sst>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9"/>
      <color theme="1"/>
      <name val="Calibri"/>
      <family val="2"/>
      <scheme val="minor"/>
    </font>
    <font>
      <sz val="9"/>
      <color theme="1"/>
      <name val="Calibri"/>
      <family val="2"/>
      <scheme val="minor"/>
    </font>
    <font>
      <vertAlign val="superscript"/>
      <sz val="9"/>
      <color theme="1"/>
      <name val="Calibri"/>
      <family val="2"/>
      <scheme val="minor"/>
    </font>
    <font>
      <b/>
      <vertAlign val="superscript"/>
      <sz val="9"/>
      <color theme="1"/>
      <name val="Calibri"/>
      <family val="2"/>
      <scheme val="minor"/>
    </font>
    <font>
      <vertAlign val="subscript"/>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s>
  <fills count="2">
    <fill>
      <patternFill patternType="none"/>
    </fill>
    <fill>
      <patternFill patternType="gray125"/>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9" fontId="10" fillId="0" borderId="0" applyFont="0" applyFill="0" applyBorder="0" applyAlignment="0" applyProtection="0"/>
  </cellStyleXfs>
  <cellXfs count="117">
    <xf numFmtId="0" fontId="0" fillId="0" borderId="0" xfId="0"/>
    <xf numFmtId="0" fontId="0" fillId="0" borderId="0" xfId="0" applyAlignment="1">
      <alignment horizontal="center"/>
    </xf>
    <xf numFmtId="0" fontId="1" fillId="0" borderId="0" xfId="0" applyFont="1"/>
    <xf numFmtId="0" fontId="0" fillId="0" borderId="0" xfId="0" applyFont="1"/>
    <xf numFmtId="0" fontId="4" fillId="0" borderId="0" xfId="0" applyFont="1"/>
    <xf numFmtId="0" fontId="5" fillId="0" borderId="0" xfId="0" applyFont="1"/>
    <xf numFmtId="0" fontId="5" fillId="0" borderId="0" xfId="0" applyFont="1" applyAlignment="1">
      <alignment horizontal="center"/>
    </xf>
    <xf numFmtId="0" fontId="6" fillId="0" borderId="0" xfId="0" applyFont="1"/>
    <xf numFmtId="0" fontId="7" fillId="0" borderId="0" xfId="0" applyFont="1"/>
    <xf numFmtId="0" fontId="6" fillId="0" borderId="0" xfId="0" applyFont="1" applyAlignment="1">
      <alignment horizontal="center"/>
    </xf>
    <xf numFmtId="0" fontId="5" fillId="0" borderId="0" xfId="0" applyFont="1" applyAlignment="1">
      <alignment vertical="center"/>
    </xf>
    <xf numFmtId="0" fontId="0" fillId="0" borderId="0" xfId="0" applyFont="1" applyAlignment="1">
      <alignment horizontal="center"/>
    </xf>
    <xf numFmtId="0" fontId="0" fillId="0" borderId="0" xfId="0" applyAlignment="1">
      <alignment vertical="center"/>
    </xf>
    <xf numFmtId="0" fontId="0" fillId="0" borderId="0" xfId="0" applyBorder="1" applyAlignment="1">
      <alignment vertical="center"/>
    </xf>
    <xf numFmtId="0" fontId="1" fillId="0" borderId="0" xfId="0" applyFont="1" applyBorder="1" applyAlignment="1">
      <alignment vertical="center"/>
    </xf>
    <xf numFmtId="0" fontId="0" fillId="0" borderId="0" xfId="0" applyBorder="1" applyAlignment="1">
      <alignment horizontal="right" vertical="center"/>
    </xf>
    <xf numFmtId="0" fontId="0" fillId="0" borderId="2" xfId="0" applyBorder="1" applyAlignment="1">
      <alignment horizontal="right" vertical="center"/>
    </xf>
    <xf numFmtId="3" fontId="0" fillId="0" borderId="0" xfId="0" applyNumberFormat="1" applyBorder="1" applyAlignment="1">
      <alignment horizontal="right" vertical="center"/>
    </xf>
    <xf numFmtId="3" fontId="0" fillId="0" borderId="2" xfId="0" applyNumberFormat="1" applyBorder="1" applyAlignment="1">
      <alignment horizontal="right" vertical="center"/>
    </xf>
    <xf numFmtId="0" fontId="0" fillId="0" borderId="0" xfId="0" applyFont="1" applyBorder="1" applyAlignment="1">
      <alignment vertical="center" wrapText="1"/>
    </xf>
    <xf numFmtId="0" fontId="0" fillId="0" borderId="0" xfId="0" applyBorder="1" applyAlignment="1">
      <alignment vertical="center" wrapText="1"/>
    </xf>
    <xf numFmtId="0" fontId="0" fillId="0" borderId="0" xfId="0" applyFont="1" applyBorder="1" applyAlignment="1">
      <alignment vertical="center"/>
    </xf>
    <xf numFmtId="0" fontId="1" fillId="0" borderId="0" xfId="0" applyFont="1" applyBorder="1"/>
    <xf numFmtId="0" fontId="0" fillId="0" borderId="4" xfId="0" applyBorder="1" applyAlignment="1">
      <alignment vertical="center"/>
    </xf>
    <xf numFmtId="0" fontId="1" fillId="0" borderId="4" xfId="0" applyFont="1" applyBorder="1"/>
    <xf numFmtId="0" fontId="0" fillId="0" borderId="9" xfId="0" applyBorder="1" applyAlignment="1">
      <alignment vertical="center"/>
    </xf>
    <xf numFmtId="0" fontId="1" fillId="0" borderId="9" xfId="0" applyFont="1" applyBorder="1"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vertical="center"/>
    </xf>
    <xf numFmtId="0" fontId="1" fillId="0" borderId="12" xfId="0" applyFont="1" applyBorder="1" applyAlignment="1">
      <alignment vertical="center"/>
    </xf>
    <xf numFmtId="3" fontId="0" fillId="0" borderId="12" xfId="0" applyNumberFormat="1"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9" xfId="0" applyBorder="1" applyAlignment="1">
      <alignment vertical="center" wrapText="1"/>
    </xf>
    <xf numFmtId="3" fontId="0" fillId="0" borderId="9" xfId="0" applyNumberFormat="1" applyBorder="1" applyAlignment="1">
      <alignment horizontal="right" vertical="center"/>
    </xf>
    <xf numFmtId="3" fontId="0" fillId="0" borderId="10" xfId="0" applyNumberFormat="1" applyBorder="1" applyAlignment="1">
      <alignment horizontal="right" vertical="center"/>
    </xf>
    <xf numFmtId="0" fontId="0" fillId="0" borderId="12" xfId="0" applyBorder="1" applyAlignment="1">
      <alignment vertical="center" wrapText="1"/>
    </xf>
    <xf numFmtId="3" fontId="0" fillId="0" borderId="13" xfId="0" applyNumberFormat="1" applyBorder="1" applyAlignment="1">
      <alignment horizontal="right" vertical="center"/>
    </xf>
    <xf numFmtId="0" fontId="0" fillId="0" borderId="14" xfId="0" applyBorder="1" applyAlignment="1">
      <alignment vertical="center"/>
    </xf>
    <xf numFmtId="0" fontId="0" fillId="0" borderId="15" xfId="0" applyBorder="1" applyAlignment="1">
      <alignment vertical="center"/>
    </xf>
    <xf numFmtId="0" fontId="0" fillId="0" borderId="15" xfId="0" applyBorder="1" applyAlignment="1">
      <alignment vertical="center" wrapText="1"/>
    </xf>
    <xf numFmtId="0" fontId="0" fillId="0" borderId="15" xfId="0" applyBorder="1" applyAlignment="1">
      <alignment horizontal="right" vertical="center"/>
    </xf>
    <xf numFmtId="0" fontId="0" fillId="0" borderId="16" xfId="0" applyBorder="1" applyAlignment="1">
      <alignment horizontal="right" vertical="center"/>
    </xf>
    <xf numFmtId="0" fontId="1" fillId="0" borderId="15" xfId="0" applyFont="1" applyBorder="1" applyAlignment="1">
      <alignment vertical="center"/>
    </xf>
    <xf numFmtId="0" fontId="1" fillId="0" borderId="12" xfId="0" applyFont="1" applyBorder="1"/>
    <xf numFmtId="3" fontId="0" fillId="0" borderId="0" xfId="0" applyNumberFormat="1" applyBorder="1" applyAlignment="1">
      <alignment horizontal="right"/>
    </xf>
    <xf numFmtId="0" fontId="0" fillId="0" borderId="0" xfId="0" applyBorder="1" applyAlignment="1">
      <alignment horizontal="right"/>
    </xf>
    <xf numFmtId="0" fontId="0" fillId="0" borderId="2"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1" fontId="0" fillId="0" borderId="0" xfId="0" applyNumberFormat="1" applyBorder="1" applyAlignment="1">
      <alignment horizontal="right" vertical="center"/>
    </xf>
    <xf numFmtId="3" fontId="0" fillId="0" borderId="12" xfId="0" applyNumberFormat="1" applyBorder="1" applyAlignment="1">
      <alignment horizontal="right"/>
    </xf>
    <xf numFmtId="0" fontId="4" fillId="0" borderId="0" xfId="0" applyFont="1" applyAlignment="1">
      <alignment vertical="center"/>
    </xf>
    <xf numFmtId="0" fontId="1" fillId="0" borderId="0" xfId="0" applyFont="1" applyBorder="1" applyAlignment="1">
      <alignment vertical="center" wrapText="1"/>
    </xf>
    <xf numFmtId="0" fontId="0" fillId="0" borderId="9" xfId="0" applyFont="1" applyBorder="1" applyAlignment="1">
      <alignment horizontal="right" vertical="center"/>
    </xf>
    <xf numFmtId="3" fontId="0"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12" xfId="0" applyNumberFormat="1" applyFont="1" applyBorder="1" applyAlignment="1">
      <alignment horizontal="right" vertical="center"/>
    </xf>
    <xf numFmtId="3" fontId="0" fillId="0" borderId="9" xfId="0" applyNumberFormat="1" applyFont="1" applyBorder="1" applyAlignment="1">
      <alignment horizontal="right" vertical="center"/>
    </xf>
    <xf numFmtId="1" fontId="10" fillId="0" borderId="0" xfId="1" applyNumberFormat="1" applyFont="1" applyBorder="1" applyAlignment="1">
      <alignment horizontal="right" vertical="center"/>
    </xf>
    <xf numFmtId="0" fontId="0" fillId="0" borderId="12" xfId="0" applyFont="1" applyBorder="1" applyAlignment="1">
      <alignment horizontal="right" vertical="center"/>
    </xf>
    <xf numFmtId="1" fontId="0" fillId="0" borderId="0" xfId="0" applyNumberFormat="1" applyFont="1" applyBorder="1" applyAlignment="1">
      <alignment horizontal="right" vertical="center"/>
    </xf>
    <xf numFmtId="0" fontId="11" fillId="0" borderId="9" xfId="0" applyFont="1" applyBorder="1" applyAlignment="1">
      <alignment horizontal="right" vertical="center"/>
    </xf>
    <xf numFmtId="0" fontId="11" fillId="0" borderId="0" xfId="0" applyFont="1" applyBorder="1" applyAlignment="1">
      <alignment horizontal="right" vertical="center"/>
    </xf>
    <xf numFmtId="1" fontId="11" fillId="0" borderId="0" xfId="0" applyNumberFormat="1" applyFont="1" applyBorder="1" applyAlignment="1">
      <alignment horizontal="right" vertical="center"/>
    </xf>
    <xf numFmtId="3" fontId="11" fillId="0" borderId="0" xfId="0" applyNumberFormat="1" applyFont="1" applyBorder="1" applyAlignment="1">
      <alignment horizontal="right" vertical="center"/>
    </xf>
    <xf numFmtId="0" fontId="0" fillId="0" borderId="15" xfId="0" applyFont="1" applyBorder="1" applyAlignment="1">
      <alignment horizontal="right" vertical="center"/>
    </xf>
    <xf numFmtId="3" fontId="0" fillId="0" borderId="0" xfId="0" applyNumberFormat="1" applyFont="1" applyBorder="1" applyAlignment="1">
      <alignment horizontal="right"/>
    </xf>
    <xf numFmtId="0" fontId="0" fillId="0" borderId="0" xfId="0" applyFont="1" applyBorder="1" applyAlignment="1">
      <alignment horizontal="right"/>
    </xf>
    <xf numFmtId="3" fontId="0" fillId="0" borderId="12" xfId="0" applyNumberFormat="1" applyFont="1" applyBorder="1" applyAlignment="1">
      <alignment horizontal="right"/>
    </xf>
    <xf numFmtId="0" fontId="0" fillId="0" borderId="4" xfId="0" applyFont="1" applyBorder="1" applyAlignment="1">
      <alignment horizontal="right"/>
    </xf>
    <xf numFmtId="0" fontId="1" fillId="0" borderId="6" xfId="0" applyFont="1" applyBorder="1" applyAlignment="1">
      <alignmen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Alignment="1">
      <alignment vertical="center"/>
    </xf>
    <xf numFmtId="3" fontId="1" fillId="0" borderId="0" xfId="0" applyNumberFormat="1" applyFont="1" applyBorder="1" applyAlignment="1">
      <alignment vertical="center"/>
    </xf>
    <xf numFmtId="3" fontId="1" fillId="0" borderId="12" xfId="0" applyNumberFormat="1" applyFont="1" applyBorder="1" applyAlignment="1">
      <alignment vertical="center"/>
    </xf>
    <xf numFmtId="3" fontId="0" fillId="0" borderId="12" xfId="0" applyNumberFormat="1" applyFill="1" applyBorder="1" applyAlignment="1">
      <alignment horizontal="right" vertical="center"/>
    </xf>
    <xf numFmtId="3" fontId="0" fillId="0" borderId="0" xfId="0" applyNumberFormat="1" applyFont="1" applyFill="1" applyBorder="1" applyAlignment="1">
      <alignment horizontal="right" vertical="center"/>
    </xf>
    <xf numFmtId="3" fontId="0" fillId="0" borderId="0" xfId="0" applyNumberFormat="1" applyFill="1" applyBorder="1" applyAlignment="1">
      <alignment horizontal="right" vertical="center"/>
    </xf>
    <xf numFmtId="3" fontId="1" fillId="0" borderId="0" xfId="0" applyNumberFormat="1" applyFont="1" applyBorder="1"/>
    <xf numFmtId="3" fontId="1" fillId="0" borderId="12" xfId="0" applyNumberFormat="1" applyFont="1" applyBorder="1"/>
    <xf numFmtId="0" fontId="0" fillId="0" borderId="8" xfId="0" applyBorder="1" applyAlignment="1">
      <alignment vertical="center"/>
    </xf>
    <xf numFmtId="0" fontId="0" fillId="0" borderId="9" xfId="0" applyFill="1" applyBorder="1" applyAlignment="1">
      <alignment horizontal="right" vertical="center"/>
    </xf>
    <xf numFmtId="0" fontId="0" fillId="0" borderId="0" xfId="0" applyFill="1" applyBorder="1" applyAlignment="1">
      <alignment horizontal="right" vertical="center"/>
    </xf>
    <xf numFmtId="0" fontId="9" fillId="0" borderId="4" xfId="0" applyFont="1" applyBorder="1"/>
    <xf numFmtId="0" fontId="1" fillId="0" borderId="17" xfId="0" applyFont="1" applyBorder="1" applyAlignment="1">
      <alignment horizontal="center" vertical="center"/>
    </xf>
    <xf numFmtId="3" fontId="9" fillId="0" borderId="0" xfId="0" applyNumberFormat="1" applyFont="1" applyBorder="1" applyAlignment="1">
      <alignment vertical="center"/>
    </xf>
    <xf numFmtId="0" fontId="0" fillId="0" borderId="12" xfId="0" applyFont="1" applyBorder="1" applyAlignment="1">
      <alignment vertical="center"/>
    </xf>
    <xf numFmtId="0" fontId="0" fillId="0" borderId="0" xfId="0" applyBorder="1" applyAlignment="1">
      <alignment horizontal="left" vertical="center"/>
    </xf>
    <xf numFmtId="164" fontId="1" fillId="0" borderId="0" xfId="0" applyNumberFormat="1" applyFont="1" applyBorder="1" applyAlignment="1">
      <alignment vertical="center"/>
    </xf>
    <xf numFmtId="164" fontId="11" fillId="0" borderId="0" xfId="0" applyNumberFormat="1" applyFont="1" applyBorder="1" applyAlignment="1">
      <alignment vertical="center"/>
    </xf>
    <xf numFmtId="164" fontId="0" fillId="0" borderId="0" xfId="0" applyNumberFormat="1" applyBorder="1" applyAlignment="1">
      <alignment horizontal="right" vertical="center"/>
    </xf>
    <xf numFmtId="164" fontId="11" fillId="0" borderId="0" xfId="0" applyNumberFormat="1" applyFont="1" applyBorder="1" applyAlignment="1">
      <alignment horizontal="right" vertical="center"/>
    </xf>
    <xf numFmtId="9" fontId="0" fillId="0" borderId="0" xfId="0" applyNumberFormat="1" applyFont="1" applyBorder="1" applyAlignment="1">
      <alignment vertical="center" wrapText="1"/>
    </xf>
    <xf numFmtId="164" fontId="0" fillId="0" borderId="2" xfId="0" applyNumberFormat="1" applyBorder="1" applyAlignment="1">
      <alignment horizontal="right" vertical="center"/>
    </xf>
    <xf numFmtId="3" fontId="1" fillId="0" borderId="9" xfId="0" applyNumberFormat="1" applyFont="1" applyBorder="1" applyAlignment="1">
      <alignment vertical="center"/>
    </xf>
    <xf numFmtId="1" fontId="1" fillId="0" borderId="0" xfId="0" applyNumberFormat="1" applyFont="1" applyBorder="1" applyAlignment="1">
      <alignment vertical="center" wrapText="1"/>
    </xf>
    <xf numFmtId="164" fontId="0" fillId="0" borderId="12" xfId="0" applyNumberFormat="1" applyFont="1" applyBorder="1" applyAlignment="1">
      <alignment horizontal="right" vertical="center"/>
    </xf>
    <xf numFmtId="164" fontId="0" fillId="0" borderId="12" xfId="0" applyNumberFormat="1" applyBorder="1" applyAlignment="1">
      <alignment horizontal="right" vertical="center"/>
    </xf>
    <xf numFmtId="0" fontId="9" fillId="0" borderId="0" xfId="0" applyFont="1" applyBorder="1" applyAlignment="1">
      <alignment horizontal="right"/>
    </xf>
    <xf numFmtId="0" fontId="0" fillId="0" borderId="8"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left" vertical="center"/>
    </xf>
    <xf numFmtId="0" fontId="0" fillId="0" borderId="0" xfId="0" applyBorder="1" applyAlignment="1">
      <alignment horizontal="center"/>
    </xf>
    <xf numFmtId="0" fontId="0" fillId="0" borderId="4" xfId="0" applyBorder="1" applyAlignment="1">
      <alignment horizontal="center"/>
    </xf>
    <xf numFmtId="0" fontId="0" fillId="0" borderId="0" xfId="0" applyBorder="1" applyAlignment="1">
      <alignment horizontal="left" vertical="center"/>
    </xf>
    <xf numFmtId="0" fontId="0" fillId="0" borderId="8" xfId="0" applyBorder="1" applyAlignment="1">
      <alignment horizontal="left" vertical="center" wrapText="1"/>
    </xf>
    <xf numFmtId="0" fontId="0" fillId="0" borderId="1" xfId="0"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214313</xdr:colOff>
      <xdr:row>28</xdr:row>
      <xdr:rowOff>119063</xdr:rowOff>
    </xdr:from>
    <xdr:to>
      <xdr:col>1</xdr:col>
      <xdr:colOff>845344</xdr:colOff>
      <xdr:row>31</xdr:row>
      <xdr:rowOff>178594</xdr:rowOff>
    </xdr:to>
    <xdr:pic>
      <xdr:nvPicPr>
        <xdr:cNvPr id="5" name="Picture 4">
          <a:extLst>
            <a:ext uri="{FF2B5EF4-FFF2-40B4-BE49-F238E27FC236}">
              <a16:creationId xmlns:a16="http://schemas.microsoft.com/office/drawing/2014/main" id="{FE6741AE-2A25-4412-A0F7-76DB6382F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0788" y="4948238"/>
          <a:ext cx="631031" cy="631031"/>
        </a:xfrm>
        <a:prstGeom prst="rect">
          <a:avLst/>
        </a:prstGeom>
      </xdr:spPr>
    </xdr:pic>
    <xdr:clientData/>
  </xdr:twoCellAnchor>
  <xdr:twoCellAnchor editAs="oneCell">
    <xdr:from>
      <xdr:col>1</xdr:col>
      <xdr:colOff>200026</xdr:colOff>
      <xdr:row>66</xdr:row>
      <xdr:rowOff>168275</xdr:rowOff>
    </xdr:from>
    <xdr:to>
      <xdr:col>1</xdr:col>
      <xdr:colOff>819150</xdr:colOff>
      <xdr:row>70</xdr:row>
      <xdr:rowOff>25399</xdr:rowOff>
    </xdr:to>
    <xdr:pic>
      <xdr:nvPicPr>
        <xdr:cNvPr id="14" name="Picture 13">
          <a:extLst>
            <a:ext uri="{FF2B5EF4-FFF2-40B4-BE49-F238E27FC236}">
              <a16:creationId xmlns:a16="http://schemas.microsoft.com/office/drawing/2014/main" id="{B78F56C3-56F0-4374-BE9B-03602B3BAB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1" y="13160375"/>
          <a:ext cx="619124" cy="619124"/>
        </a:xfrm>
        <a:prstGeom prst="rect">
          <a:avLst/>
        </a:prstGeom>
      </xdr:spPr>
    </xdr:pic>
    <xdr:clientData/>
  </xdr:twoCellAnchor>
  <xdr:twoCellAnchor editAs="oneCell">
    <xdr:from>
      <xdr:col>1</xdr:col>
      <xdr:colOff>214836</xdr:colOff>
      <xdr:row>11</xdr:row>
      <xdr:rowOff>6882</xdr:rowOff>
    </xdr:from>
    <xdr:to>
      <xdr:col>1</xdr:col>
      <xdr:colOff>810149</xdr:colOff>
      <xdr:row>13</xdr:row>
      <xdr:rowOff>141408</xdr:rowOff>
    </xdr:to>
    <xdr:pic>
      <xdr:nvPicPr>
        <xdr:cNvPr id="4" name="Picture 3">
          <a:extLst>
            <a:ext uri="{FF2B5EF4-FFF2-40B4-BE49-F238E27FC236}">
              <a16:creationId xmlns:a16="http://schemas.microsoft.com/office/drawing/2014/main" id="{4AEBC069-E780-449C-A95C-6396342404B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7229" y="3218168"/>
          <a:ext cx="595313" cy="624383"/>
        </a:xfrm>
        <a:prstGeom prst="rect">
          <a:avLst/>
        </a:prstGeom>
      </xdr:spPr>
    </xdr:pic>
    <xdr:clientData/>
  </xdr:twoCellAnchor>
  <xdr:twoCellAnchor editAs="oneCell">
    <xdr:from>
      <xdr:col>1</xdr:col>
      <xdr:colOff>228600</xdr:colOff>
      <xdr:row>7</xdr:row>
      <xdr:rowOff>76200</xdr:rowOff>
    </xdr:from>
    <xdr:to>
      <xdr:col>1</xdr:col>
      <xdr:colOff>819753</xdr:colOff>
      <xdr:row>9</xdr:row>
      <xdr:rowOff>188875</xdr:rowOff>
    </xdr:to>
    <xdr:pic>
      <xdr:nvPicPr>
        <xdr:cNvPr id="6" name="Picture 5">
          <a:extLst>
            <a:ext uri="{FF2B5EF4-FFF2-40B4-BE49-F238E27FC236}">
              <a16:creationId xmlns:a16="http://schemas.microsoft.com/office/drawing/2014/main" id="{C1366AE9-60AD-4436-AF13-71780D52728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00993" y="2307771"/>
          <a:ext cx="591153" cy="602533"/>
        </a:xfrm>
        <a:prstGeom prst="rect">
          <a:avLst/>
        </a:prstGeom>
      </xdr:spPr>
    </xdr:pic>
    <xdr:clientData/>
  </xdr:twoCellAnchor>
  <xdr:twoCellAnchor editAs="oneCell">
    <xdr:from>
      <xdr:col>1</xdr:col>
      <xdr:colOff>219075</xdr:colOff>
      <xdr:row>20</xdr:row>
      <xdr:rowOff>133350</xdr:rowOff>
    </xdr:from>
    <xdr:to>
      <xdr:col>1</xdr:col>
      <xdr:colOff>810228</xdr:colOff>
      <xdr:row>22</xdr:row>
      <xdr:rowOff>237862</xdr:rowOff>
    </xdr:to>
    <xdr:pic>
      <xdr:nvPicPr>
        <xdr:cNvPr id="7" name="Picture 6">
          <a:extLst>
            <a:ext uri="{FF2B5EF4-FFF2-40B4-BE49-F238E27FC236}">
              <a16:creationId xmlns:a16="http://schemas.microsoft.com/office/drawing/2014/main" id="{7C3DC4B6-6828-4BD0-B978-517B979B96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550" y="5572125"/>
          <a:ext cx="591153" cy="599812"/>
        </a:xfrm>
        <a:prstGeom prst="rect">
          <a:avLst/>
        </a:prstGeom>
      </xdr:spPr>
    </xdr:pic>
    <xdr:clientData/>
  </xdr:twoCellAnchor>
  <xdr:twoCellAnchor editAs="oneCell">
    <xdr:from>
      <xdr:col>1</xdr:col>
      <xdr:colOff>190500</xdr:colOff>
      <xdr:row>24</xdr:row>
      <xdr:rowOff>38100</xdr:rowOff>
    </xdr:from>
    <xdr:to>
      <xdr:col>1</xdr:col>
      <xdr:colOff>803559</xdr:colOff>
      <xdr:row>26</xdr:row>
      <xdr:rowOff>213665</xdr:rowOff>
    </xdr:to>
    <xdr:pic>
      <xdr:nvPicPr>
        <xdr:cNvPr id="8" name="Picture 7">
          <a:extLst>
            <a:ext uri="{FF2B5EF4-FFF2-40B4-BE49-F238E27FC236}">
              <a16:creationId xmlns:a16="http://schemas.microsoft.com/office/drawing/2014/main" id="{8988C597-4031-48E8-97BB-F374C46378F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466975" y="6515100"/>
          <a:ext cx="613059" cy="613715"/>
        </a:xfrm>
        <a:prstGeom prst="rect">
          <a:avLst/>
        </a:prstGeom>
      </xdr:spPr>
    </xdr:pic>
    <xdr:clientData/>
  </xdr:twoCellAnchor>
  <xdr:twoCellAnchor editAs="oneCell">
    <xdr:from>
      <xdr:col>1</xdr:col>
      <xdr:colOff>209550</xdr:colOff>
      <xdr:row>39</xdr:row>
      <xdr:rowOff>247650</xdr:rowOff>
    </xdr:from>
    <xdr:to>
      <xdr:col>1</xdr:col>
      <xdr:colOff>876300</xdr:colOff>
      <xdr:row>41</xdr:row>
      <xdr:rowOff>152400</xdr:rowOff>
    </xdr:to>
    <xdr:pic>
      <xdr:nvPicPr>
        <xdr:cNvPr id="9" name="Picture 8">
          <a:extLst>
            <a:ext uri="{FF2B5EF4-FFF2-40B4-BE49-F238E27FC236}">
              <a16:creationId xmlns:a16="http://schemas.microsoft.com/office/drawing/2014/main" id="{0BFC4F80-C1A9-4D13-A3DC-C2ADDCF5C4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86025" y="10210800"/>
          <a:ext cx="666750" cy="666750"/>
        </a:xfrm>
        <a:prstGeom prst="rect">
          <a:avLst/>
        </a:prstGeom>
      </xdr:spPr>
    </xdr:pic>
    <xdr:clientData/>
  </xdr:twoCellAnchor>
  <xdr:twoCellAnchor editAs="oneCell">
    <xdr:from>
      <xdr:col>1</xdr:col>
      <xdr:colOff>400049</xdr:colOff>
      <xdr:row>51</xdr:row>
      <xdr:rowOff>57151</xdr:rowOff>
    </xdr:from>
    <xdr:to>
      <xdr:col>1</xdr:col>
      <xdr:colOff>677671</xdr:colOff>
      <xdr:row>51</xdr:row>
      <xdr:rowOff>334773</xdr:rowOff>
    </xdr:to>
    <xdr:pic>
      <xdr:nvPicPr>
        <xdr:cNvPr id="18" name="Picture 17">
          <a:extLst>
            <a:ext uri="{FF2B5EF4-FFF2-40B4-BE49-F238E27FC236}">
              <a16:creationId xmlns:a16="http://schemas.microsoft.com/office/drawing/2014/main" id="{A255B308-FA09-4698-8B61-BFB8B2F5B5A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6524" y="12773026"/>
          <a:ext cx="277622" cy="277622"/>
        </a:xfrm>
        <a:prstGeom prst="rect">
          <a:avLst/>
        </a:prstGeom>
      </xdr:spPr>
    </xdr:pic>
    <xdr:clientData/>
  </xdr:twoCellAnchor>
  <xdr:twoCellAnchor editAs="oneCell">
    <xdr:from>
      <xdr:col>1</xdr:col>
      <xdr:colOff>74612</xdr:colOff>
      <xdr:row>51</xdr:row>
      <xdr:rowOff>57150</xdr:rowOff>
    </xdr:from>
    <xdr:to>
      <xdr:col>1</xdr:col>
      <xdr:colOff>348457</xdr:colOff>
      <xdr:row>51</xdr:row>
      <xdr:rowOff>330995</xdr:rowOff>
    </xdr:to>
    <xdr:pic>
      <xdr:nvPicPr>
        <xdr:cNvPr id="19" name="Picture 18">
          <a:extLst>
            <a:ext uri="{FF2B5EF4-FFF2-40B4-BE49-F238E27FC236}">
              <a16:creationId xmlns:a16="http://schemas.microsoft.com/office/drawing/2014/main" id="{50DB98AB-8DC6-4511-AE83-482EFFA31C6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51087" y="12773025"/>
          <a:ext cx="273845" cy="273845"/>
        </a:xfrm>
        <a:prstGeom prst="rect">
          <a:avLst/>
        </a:prstGeom>
      </xdr:spPr>
    </xdr:pic>
    <xdr:clientData/>
  </xdr:twoCellAnchor>
  <xdr:twoCellAnchor editAs="oneCell">
    <xdr:from>
      <xdr:col>1</xdr:col>
      <xdr:colOff>709613</xdr:colOff>
      <xdr:row>51</xdr:row>
      <xdr:rowOff>57151</xdr:rowOff>
    </xdr:from>
    <xdr:to>
      <xdr:col>1</xdr:col>
      <xdr:colOff>987426</xdr:colOff>
      <xdr:row>51</xdr:row>
      <xdr:rowOff>334964</xdr:rowOff>
    </xdr:to>
    <xdr:pic>
      <xdr:nvPicPr>
        <xdr:cNvPr id="20" name="Picture 19">
          <a:extLst>
            <a:ext uri="{FF2B5EF4-FFF2-40B4-BE49-F238E27FC236}">
              <a16:creationId xmlns:a16="http://schemas.microsoft.com/office/drawing/2014/main" id="{29684936-C6A5-4BDF-9362-96E651F7D3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986088" y="12773026"/>
          <a:ext cx="277813" cy="277813"/>
        </a:xfrm>
        <a:prstGeom prst="rect">
          <a:avLst/>
        </a:prstGeom>
      </xdr:spPr>
    </xdr:pic>
    <xdr:clientData/>
  </xdr:twoCellAnchor>
  <xdr:twoCellAnchor editAs="oneCell">
    <xdr:from>
      <xdr:col>1</xdr:col>
      <xdr:colOff>66675</xdr:colOff>
      <xdr:row>51</xdr:row>
      <xdr:rowOff>366713</xdr:rowOff>
    </xdr:from>
    <xdr:to>
      <xdr:col>1</xdr:col>
      <xdr:colOff>352426</xdr:colOff>
      <xdr:row>51</xdr:row>
      <xdr:rowOff>652464</xdr:rowOff>
    </xdr:to>
    <xdr:pic>
      <xdr:nvPicPr>
        <xdr:cNvPr id="21" name="Picture 20">
          <a:extLst>
            <a:ext uri="{FF2B5EF4-FFF2-40B4-BE49-F238E27FC236}">
              <a16:creationId xmlns:a16="http://schemas.microsoft.com/office/drawing/2014/main" id="{671A9B0B-748B-47C7-A10C-F6C44A7B25A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343150" y="13082588"/>
          <a:ext cx="285751" cy="285751"/>
        </a:xfrm>
        <a:prstGeom prst="rect">
          <a:avLst/>
        </a:prstGeom>
      </xdr:spPr>
    </xdr:pic>
    <xdr:clientData/>
  </xdr:twoCellAnchor>
  <xdr:twoCellAnchor editAs="oneCell">
    <xdr:from>
      <xdr:col>1</xdr:col>
      <xdr:colOff>382588</xdr:colOff>
      <xdr:row>51</xdr:row>
      <xdr:rowOff>366713</xdr:rowOff>
    </xdr:from>
    <xdr:to>
      <xdr:col>1</xdr:col>
      <xdr:colOff>668338</xdr:colOff>
      <xdr:row>51</xdr:row>
      <xdr:rowOff>652463</xdr:rowOff>
    </xdr:to>
    <xdr:pic>
      <xdr:nvPicPr>
        <xdr:cNvPr id="22" name="Picture 21">
          <a:extLst>
            <a:ext uri="{FF2B5EF4-FFF2-40B4-BE49-F238E27FC236}">
              <a16:creationId xmlns:a16="http://schemas.microsoft.com/office/drawing/2014/main" id="{5064EAD7-B37B-49E7-983D-87623CB29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9063" y="13082588"/>
          <a:ext cx="285750" cy="285750"/>
        </a:xfrm>
        <a:prstGeom prst="rect">
          <a:avLst/>
        </a:prstGeom>
      </xdr:spPr>
    </xdr:pic>
    <xdr:clientData/>
  </xdr:twoCellAnchor>
  <xdr:twoCellAnchor editAs="oneCell">
    <xdr:from>
      <xdr:col>1</xdr:col>
      <xdr:colOff>701677</xdr:colOff>
      <xdr:row>51</xdr:row>
      <xdr:rowOff>366716</xdr:rowOff>
    </xdr:from>
    <xdr:to>
      <xdr:col>1</xdr:col>
      <xdr:colOff>995362</xdr:colOff>
      <xdr:row>51</xdr:row>
      <xdr:rowOff>660401</xdr:rowOff>
    </xdr:to>
    <xdr:pic>
      <xdr:nvPicPr>
        <xdr:cNvPr id="23" name="Picture 22">
          <a:extLst>
            <a:ext uri="{FF2B5EF4-FFF2-40B4-BE49-F238E27FC236}">
              <a16:creationId xmlns:a16="http://schemas.microsoft.com/office/drawing/2014/main" id="{49BB4E13-8EED-4096-B0D7-B1709042DE6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78152" y="13082591"/>
          <a:ext cx="293685" cy="293685"/>
        </a:xfrm>
        <a:prstGeom prst="rect">
          <a:avLst/>
        </a:prstGeom>
      </xdr:spPr>
    </xdr:pic>
    <xdr:clientData/>
  </xdr:twoCellAnchor>
  <xdr:twoCellAnchor editAs="oneCell">
    <xdr:from>
      <xdr:col>1</xdr:col>
      <xdr:colOff>228600</xdr:colOff>
      <xdr:row>53</xdr:row>
      <xdr:rowOff>57150</xdr:rowOff>
    </xdr:from>
    <xdr:to>
      <xdr:col>1</xdr:col>
      <xdr:colOff>847726</xdr:colOff>
      <xdr:row>53</xdr:row>
      <xdr:rowOff>676276</xdr:rowOff>
    </xdr:to>
    <xdr:pic>
      <xdr:nvPicPr>
        <xdr:cNvPr id="24" name="Picture 23">
          <a:extLst>
            <a:ext uri="{FF2B5EF4-FFF2-40B4-BE49-F238E27FC236}">
              <a16:creationId xmlns:a16="http://schemas.microsoft.com/office/drawing/2014/main" id="{D3D9EF0D-2654-419F-BCEC-53DF1E91D3C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505075" y="13487400"/>
          <a:ext cx="619126" cy="619126"/>
        </a:xfrm>
        <a:prstGeom prst="rect">
          <a:avLst/>
        </a:prstGeom>
      </xdr:spPr>
    </xdr:pic>
    <xdr:clientData/>
  </xdr:twoCellAnchor>
  <xdr:twoCellAnchor editAs="oneCell">
    <xdr:from>
      <xdr:col>1</xdr:col>
      <xdr:colOff>219075</xdr:colOff>
      <xdr:row>54</xdr:row>
      <xdr:rowOff>47625</xdr:rowOff>
    </xdr:from>
    <xdr:to>
      <xdr:col>1</xdr:col>
      <xdr:colOff>838201</xdr:colOff>
      <xdr:row>54</xdr:row>
      <xdr:rowOff>666751</xdr:rowOff>
    </xdr:to>
    <xdr:pic>
      <xdr:nvPicPr>
        <xdr:cNvPr id="25" name="Picture 24">
          <a:extLst>
            <a:ext uri="{FF2B5EF4-FFF2-40B4-BE49-F238E27FC236}">
              <a16:creationId xmlns:a16="http://schemas.microsoft.com/office/drawing/2014/main" id="{FB83EC9B-9291-45B6-B34C-1DC50361274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495550" y="14211300"/>
          <a:ext cx="619126" cy="619126"/>
        </a:xfrm>
        <a:prstGeom prst="rect">
          <a:avLst/>
        </a:prstGeom>
      </xdr:spPr>
    </xdr:pic>
    <xdr:clientData/>
  </xdr:twoCellAnchor>
  <xdr:twoCellAnchor editAs="oneCell">
    <xdr:from>
      <xdr:col>1</xdr:col>
      <xdr:colOff>228600</xdr:colOff>
      <xdr:row>55</xdr:row>
      <xdr:rowOff>46649</xdr:rowOff>
    </xdr:from>
    <xdr:to>
      <xdr:col>1</xdr:col>
      <xdr:colOff>869354</xdr:colOff>
      <xdr:row>57</xdr:row>
      <xdr:rowOff>58511</xdr:rowOff>
    </xdr:to>
    <xdr:pic>
      <xdr:nvPicPr>
        <xdr:cNvPr id="3" name="Picture 2">
          <a:extLst>
            <a:ext uri="{FF2B5EF4-FFF2-40B4-BE49-F238E27FC236}">
              <a16:creationId xmlns:a16="http://schemas.microsoft.com/office/drawing/2014/main" id="{7D2C0329-11D7-4491-9F38-26FB8766B94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505075" y="14924699"/>
          <a:ext cx="640754" cy="639152"/>
        </a:xfrm>
        <a:prstGeom prst="rect">
          <a:avLst/>
        </a:prstGeom>
      </xdr:spPr>
    </xdr:pic>
    <xdr:clientData/>
  </xdr:twoCellAnchor>
  <xdr:twoCellAnchor editAs="oneCell">
    <xdr:from>
      <xdr:col>1</xdr:col>
      <xdr:colOff>228600</xdr:colOff>
      <xdr:row>58</xdr:row>
      <xdr:rowOff>209550</xdr:rowOff>
    </xdr:from>
    <xdr:to>
      <xdr:col>1</xdr:col>
      <xdr:colOff>847724</xdr:colOff>
      <xdr:row>61</xdr:row>
      <xdr:rowOff>32182</xdr:rowOff>
    </xdr:to>
    <xdr:pic>
      <xdr:nvPicPr>
        <xdr:cNvPr id="26" name="Picture 25">
          <a:extLst>
            <a:ext uri="{FF2B5EF4-FFF2-40B4-BE49-F238E27FC236}">
              <a16:creationId xmlns:a16="http://schemas.microsoft.com/office/drawing/2014/main" id="{810F834A-6A24-4E6C-AB14-46C2069000E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2505075" y="15821025"/>
          <a:ext cx="619124" cy="6227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C943B-3B35-46DF-A87E-65E040017703}">
  <sheetPr>
    <pageSetUpPr fitToPage="1"/>
  </sheetPr>
  <dimension ref="A1:L88"/>
  <sheetViews>
    <sheetView tabSelected="1" zoomScale="70" zoomScaleNormal="70" workbookViewId="0">
      <pane ySplit="1" topLeftCell="A50" activePane="bottomLeft" state="frozen"/>
      <selection activeCell="C1" sqref="C1"/>
      <selection pane="bottomLeft" activeCell="C68" sqref="C68"/>
    </sheetView>
  </sheetViews>
  <sheetFormatPr defaultRowHeight="14.25" x14ac:dyDescent="0.45"/>
  <cols>
    <col min="1" max="1" width="34.1328125" customWidth="1"/>
    <col min="2" max="2" width="16.1328125" customWidth="1"/>
    <col min="3" max="3" width="68.1328125" bestFit="1" customWidth="1"/>
    <col min="4" max="4" width="31" customWidth="1"/>
    <col min="5" max="5" width="26.73046875" style="2" customWidth="1"/>
    <col min="6" max="6" width="16.59765625" style="2" customWidth="1"/>
    <col min="7" max="7" width="13.59765625" style="11" bestFit="1" customWidth="1"/>
    <col min="8" max="8" width="11.1328125" style="1" bestFit="1" customWidth="1"/>
    <col min="9" max="9" width="10" style="1" bestFit="1" customWidth="1"/>
    <col min="10" max="10" width="11.1328125" style="1" bestFit="1" customWidth="1"/>
    <col min="11" max="11" width="10.73046875" style="1" bestFit="1" customWidth="1"/>
    <col min="12" max="12" width="15" bestFit="1" customWidth="1"/>
  </cols>
  <sheetData>
    <row r="1" spans="1:12" s="78" customFormat="1" ht="25.9" x14ac:dyDescent="0.45">
      <c r="A1" s="74" t="s">
        <v>0</v>
      </c>
      <c r="B1" s="75" t="s">
        <v>50</v>
      </c>
      <c r="C1" s="75" t="s">
        <v>22</v>
      </c>
      <c r="D1" s="75" t="s">
        <v>1</v>
      </c>
      <c r="E1" s="75" t="s">
        <v>2</v>
      </c>
      <c r="F1" s="76">
        <v>2021</v>
      </c>
      <c r="G1" s="76">
        <v>2020</v>
      </c>
      <c r="H1" s="77" t="s">
        <v>99</v>
      </c>
      <c r="I1" s="76">
        <v>2018</v>
      </c>
      <c r="J1" s="76">
        <v>2017</v>
      </c>
      <c r="K1" s="90">
        <v>2016</v>
      </c>
    </row>
    <row r="2" spans="1:12" s="12" customFormat="1" ht="21.75" customHeight="1" x14ac:dyDescent="0.45">
      <c r="A2" s="105" t="s">
        <v>3</v>
      </c>
      <c r="B2" s="108"/>
      <c r="C2" s="25" t="s">
        <v>88</v>
      </c>
      <c r="D2" s="25" t="s">
        <v>29</v>
      </c>
      <c r="E2" s="26"/>
      <c r="F2" s="26">
        <v>0</v>
      </c>
      <c r="G2" s="57">
        <v>0</v>
      </c>
      <c r="H2" s="27">
        <v>0</v>
      </c>
      <c r="I2" s="27">
        <v>0</v>
      </c>
      <c r="J2" s="27">
        <v>0</v>
      </c>
      <c r="K2" s="16">
        <v>0</v>
      </c>
    </row>
    <row r="3" spans="1:12" s="12" customFormat="1" ht="21.75" customHeight="1" x14ac:dyDescent="0.45">
      <c r="A3" s="106"/>
      <c r="B3" s="109"/>
      <c r="C3" s="13" t="s">
        <v>90</v>
      </c>
      <c r="D3" s="13" t="s">
        <v>30</v>
      </c>
      <c r="E3" s="14"/>
      <c r="F3" s="14">
        <v>12559</v>
      </c>
      <c r="G3" s="58">
        <v>11670</v>
      </c>
      <c r="H3" s="17">
        <v>12627</v>
      </c>
      <c r="I3" s="17">
        <v>13988</v>
      </c>
      <c r="J3" s="17">
        <v>12046</v>
      </c>
      <c r="K3" s="18">
        <v>12115</v>
      </c>
    </row>
    <row r="4" spans="1:12" s="12" customFormat="1" ht="24.75" customHeight="1" x14ac:dyDescent="0.45">
      <c r="A4" s="106"/>
      <c r="B4" s="109"/>
      <c r="C4" s="13" t="s">
        <v>89</v>
      </c>
      <c r="D4" s="13" t="s">
        <v>30</v>
      </c>
      <c r="E4" s="13"/>
      <c r="F4" s="14">
        <v>27039</v>
      </c>
      <c r="G4" s="58">
        <v>26738</v>
      </c>
      <c r="H4" s="17">
        <v>30002</v>
      </c>
      <c r="I4" s="17">
        <v>33327</v>
      </c>
      <c r="J4" s="17">
        <v>26376</v>
      </c>
      <c r="K4" s="18">
        <v>16064</v>
      </c>
    </row>
    <row r="5" spans="1:12" s="12" customFormat="1" ht="21" customHeight="1" x14ac:dyDescent="0.45">
      <c r="A5" s="106"/>
      <c r="B5" s="109"/>
      <c r="C5" s="13" t="s">
        <v>41</v>
      </c>
      <c r="D5" s="13" t="s">
        <v>30</v>
      </c>
      <c r="E5" s="14"/>
      <c r="F5" s="14">
        <f t="shared" ref="F5:K5" si="0">SUM(F3:F4)</f>
        <v>39598</v>
      </c>
      <c r="G5" s="58">
        <f t="shared" si="0"/>
        <v>38408</v>
      </c>
      <c r="H5" s="17">
        <f t="shared" si="0"/>
        <v>42629</v>
      </c>
      <c r="I5" s="17">
        <f t="shared" si="0"/>
        <v>47315</v>
      </c>
      <c r="J5" s="17">
        <f t="shared" si="0"/>
        <v>38422</v>
      </c>
      <c r="K5" s="18">
        <f t="shared" si="0"/>
        <v>28179</v>
      </c>
    </row>
    <row r="6" spans="1:12" s="12" customFormat="1" ht="29.25" customHeight="1" x14ac:dyDescent="0.45">
      <c r="A6" s="106"/>
      <c r="B6" s="109"/>
      <c r="C6" s="13" t="s">
        <v>78</v>
      </c>
      <c r="D6" s="13" t="s">
        <v>43</v>
      </c>
      <c r="E6" s="19" t="s">
        <v>76</v>
      </c>
      <c r="F6" s="56">
        <v>62.3</v>
      </c>
      <c r="G6" s="59">
        <v>67.099999999999994</v>
      </c>
      <c r="H6" s="15">
        <v>69.5</v>
      </c>
      <c r="I6" s="96">
        <v>80</v>
      </c>
      <c r="J6" s="96">
        <v>73.510000000000005</v>
      </c>
      <c r="K6" s="99">
        <v>61.58</v>
      </c>
    </row>
    <row r="7" spans="1:12" s="12" customFormat="1" ht="18.75" customHeight="1" x14ac:dyDescent="0.45">
      <c r="A7" s="106"/>
      <c r="B7" s="109"/>
      <c r="C7" s="13" t="s">
        <v>104</v>
      </c>
      <c r="D7" s="13"/>
      <c r="E7" s="19"/>
      <c r="F7" s="56"/>
      <c r="G7" s="59"/>
      <c r="H7" s="17"/>
      <c r="I7" s="15"/>
      <c r="J7" s="15"/>
      <c r="K7" s="16"/>
      <c r="L7" s="13"/>
    </row>
    <row r="8" spans="1:12" s="12" customFormat="1" ht="18.75" customHeight="1" x14ac:dyDescent="0.45">
      <c r="A8" s="106"/>
      <c r="B8" s="109"/>
      <c r="C8" s="13" t="s">
        <v>98</v>
      </c>
      <c r="D8" s="13" t="s">
        <v>30</v>
      </c>
      <c r="E8" s="19"/>
      <c r="F8" s="56"/>
      <c r="G8" s="58">
        <v>274508.21000000002</v>
      </c>
      <c r="H8" s="17">
        <v>337543.4</v>
      </c>
      <c r="I8" s="15" t="s">
        <v>10</v>
      </c>
      <c r="J8" s="15" t="s">
        <v>10</v>
      </c>
      <c r="K8" s="16" t="s">
        <v>10</v>
      </c>
    </row>
    <row r="9" spans="1:12" s="12" customFormat="1" ht="18.75" customHeight="1" x14ac:dyDescent="0.45">
      <c r="A9" s="106"/>
      <c r="B9" s="109"/>
      <c r="C9" s="13" t="s">
        <v>110</v>
      </c>
      <c r="D9" s="13" t="s">
        <v>30</v>
      </c>
      <c r="E9" s="19"/>
      <c r="F9" s="56"/>
      <c r="G9" s="58">
        <v>3319.32</v>
      </c>
      <c r="H9" s="17">
        <v>4460.7</v>
      </c>
      <c r="I9" s="15" t="s">
        <v>10</v>
      </c>
      <c r="J9" s="15" t="s">
        <v>10</v>
      </c>
      <c r="K9" s="16" t="s">
        <v>10</v>
      </c>
    </row>
    <row r="10" spans="1:12" s="12" customFormat="1" ht="18.75" customHeight="1" x14ac:dyDescent="0.45">
      <c r="A10" s="106"/>
      <c r="B10" s="109"/>
      <c r="C10" s="13" t="s">
        <v>100</v>
      </c>
      <c r="D10" s="13" t="s">
        <v>30</v>
      </c>
      <c r="E10" s="19"/>
      <c r="F10" s="56"/>
      <c r="G10" s="58">
        <v>1914.27</v>
      </c>
      <c r="H10" s="17">
        <v>4463.2</v>
      </c>
      <c r="I10" s="15" t="s">
        <v>10</v>
      </c>
      <c r="J10" s="15" t="s">
        <v>10</v>
      </c>
      <c r="K10" s="16" t="s">
        <v>10</v>
      </c>
    </row>
    <row r="11" spans="1:12" s="12" customFormat="1" ht="18.75" customHeight="1" x14ac:dyDescent="0.45">
      <c r="A11" s="106"/>
      <c r="B11" s="109"/>
      <c r="C11" s="13" t="s">
        <v>108</v>
      </c>
      <c r="D11" s="13" t="s">
        <v>30</v>
      </c>
      <c r="E11" s="19"/>
      <c r="F11" s="56"/>
      <c r="G11" s="58">
        <v>6579.65</v>
      </c>
      <c r="H11" s="17">
        <v>6990.4</v>
      </c>
      <c r="I11" s="15" t="s">
        <v>10</v>
      </c>
      <c r="J11" s="15" t="s">
        <v>10</v>
      </c>
      <c r="K11" s="16" t="s">
        <v>10</v>
      </c>
    </row>
    <row r="12" spans="1:12" s="12" customFormat="1" ht="18.75" customHeight="1" x14ac:dyDescent="0.45">
      <c r="A12" s="106"/>
      <c r="B12" s="109"/>
      <c r="C12" s="13" t="s">
        <v>106</v>
      </c>
      <c r="D12" s="13" t="s">
        <v>30</v>
      </c>
      <c r="E12" s="19"/>
      <c r="F12" s="56"/>
      <c r="G12" s="58">
        <v>12441.32</v>
      </c>
      <c r="H12" s="17">
        <v>19521.3</v>
      </c>
      <c r="I12" s="15" t="s">
        <v>10</v>
      </c>
      <c r="J12" s="15" t="s">
        <v>10</v>
      </c>
      <c r="K12" s="16" t="s">
        <v>10</v>
      </c>
    </row>
    <row r="13" spans="1:12" s="12" customFormat="1" ht="18.75" customHeight="1" x14ac:dyDescent="0.45">
      <c r="A13" s="106"/>
      <c r="B13" s="109"/>
      <c r="C13" s="13" t="s">
        <v>101</v>
      </c>
      <c r="D13" s="13" t="s">
        <v>30</v>
      </c>
      <c r="E13" s="19"/>
      <c r="F13" s="56"/>
      <c r="G13" s="82">
        <v>2213.23</v>
      </c>
      <c r="H13" s="83">
        <v>1313.8</v>
      </c>
      <c r="I13" s="15" t="s">
        <v>10</v>
      </c>
      <c r="J13" s="15" t="s">
        <v>10</v>
      </c>
      <c r="K13" s="16" t="s">
        <v>10</v>
      </c>
    </row>
    <row r="14" spans="1:12" s="12" customFormat="1" ht="18.75" customHeight="1" x14ac:dyDescent="0.45">
      <c r="A14" s="106"/>
      <c r="B14" s="109"/>
      <c r="C14" s="13" t="s">
        <v>102</v>
      </c>
      <c r="D14" s="13" t="s">
        <v>30</v>
      </c>
      <c r="E14" s="19"/>
      <c r="F14" s="56"/>
      <c r="G14" s="64">
        <v>647.04999999999995</v>
      </c>
      <c r="H14" s="17">
        <v>1835.2</v>
      </c>
      <c r="I14" s="15" t="s">
        <v>10</v>
      </c>
      <c r="J14" s="15" t="s">
        <v>10</v>
      </c>
      <c r="K14" s="16" t="s">
        <v>10</v>
      </c>
    </row>
    <row r="15" spans="1:12" s="12" customFormat="1" ht="18.75" customHeight="1" x14ac:dyDescent="0.45">
      <c r="A15" s="106"/>
      <c r="B15" s="109"/>
      <c r="C15" s="13" t="s">
        <v>103</v>
      </c>
      <c r="D15" s="13" t="s">
        <v>30</v>
      </c>
      <c r="E15" s="19"/>
      <c r="F15" s="56"/>
      <c r="G15" s="58">
        <v>7339.97</v>
      </c>
      <c r="H15" s="17">
        <v>7876.1</v>
      </c>
      <c r="I15" s="15" t="s">
        <v>10</v>
      </c>
      <c r="J15" s="15" t="s">
        <v>10</v>
      </c>
      <c r="K15" s="16" t="s">
        <v>10</v>
      </c>
    </row>
    <row r="16" spans="1:12" s="12" customFormat="1" ht="18.75" customHeight="1" x14ac:dyDescent="0.45">
      <c r="A16" s="106"/>
      <c r="B16" s="109"/>
      <c r="C16" s="13" t="s">
        <v>105</v>
      </c>
      <c r="D16" s="13" t="s">
        <v>30</v>
      </c>
      <c r="E16" s="19"/>
      <c r="F16" s="56"/>
      <c r="G16" s="58">
        <v>4316.8900000000003</v>
      </c>
      <c r="H16" s="17">
        <v>5907.1</v>
      </c>
      <c r="I16" s="15" t="s">
        <v>10</v>
      </c>
      <c r="J16" s="15" t="s">
        <v>10</v>
      </c>
      <c r="K16" s="16" t="s">
        <v>10</v>
      </c>
    </row>
    <row r="17" spans="1:11" s="12" customFormat="1" ht="18.75" customHeight="1" x14ac:dyDescent="0.45">
      <c r="A17" s="106"/>
      <c r="B17" s="109"/>
      <c r="C17" s="13" t="s">
        <v>107</v>
      </c>
      <c r="D17" s="13" t="s">
        <v>30</v>
      </c>
      <c r="E17" s="19"/>
      <c r="F17" s="56"/>
      <c r="G17" s="82">
        <v>39821.370000000003</v>
      </c>
      <c r="H17" s="83">
        <v>28715.4</v>
      </c>
      <c r="I17" s="15" t="s">
        <v>10</v>
      </c>
      <c r="J17" s="15" t="s">
        <v>10</v>
      </c>
      <c r="K17" s="16" t="s">
        <v>10</v>
      </c>
    </row>
    <row r="18" spans="1:11" s="12" customFormat="1" ht="18.75" customHeight="1" x14ac:dyDescent="0.45">
      <c r="A18" s="106"/>
      <c r="B18" s="109"/>
      <c r="C18" s="93" t="s">
        <v>109</v>
      </c>
      <c r="D18" s="13" t="s">
        <v>30</v>
      </c>
      <c r="E18" s="19"/>
      <c r="F18" s="56"/>
      <c r="G18" s="58">
        <v>4761.1400000000003</v>
      </c>
      <c r="H18" s="17">
        <v>6342.5</v>
      </c>
      <c r="I18" s="15" t="s">
        <v>10</v>
      </c>
      <c r="J18" s="15" t="s">
        <v>10</v>
      </c>
      <c r="K18" s="16" t="s">
        <v>10</v>
      </c>
    </row>
    <row r="19" spans="1:11" s="12" customFormat="1" ht="24.75" customHeight="1" x14ac:dyDescent="0.45">
      <c r="A19" s="106"/>
      <c r="B19" s="109"/>
      <c r="C19" s="20" t="s">
        <v>79</v>
      </c>
      <c r="D19" s="13"/>
      <c r="E19" s="21" t="s">
        <v>131</v>
      </c>
      <c r="F19" s="56"/>
      <c r="G19" s="58">
        <f>SUM(G8:G18)</f>
        <v>357862.42000000004</v>
      </c>
      <c r="H19" s="17">
        <f>SUM(H8:H18)</f>
        <v>424969.10000000003</v>
      </c>
      <c r="I19" s="15" t="s">
        <v>10</v>
      </c>
      <c r="J19" s="15" t="s">
        <v>10</v>
      </c>
      <c r="K19" s="16" t="s">
        <v>10</v>
      </c>
    </row>
    <row r="20" spans="1:11" s="12" customFormat="1" ht="21" customHeight="1" x14ac:dyDescent="0.45">
      <c r="A20" s="107"/>
      <c r="B20" s="110"/>
      <c r="C20" s="29" t="s">
        <v>97</v>
      </c>
      <c r="D20" s="29" t="s">
        <v>30</v>
      </c>
      <c r="E20" s="13"/>
      <c r="F20" s="30"/>
      <c r="G20" s="60">
        <f>G5+G19</f>
        <v>396270.42000000004</v>
      </c>
      <c r="H20" s="81">
        <f>H5+H19</f>
        <v>467598.10000000003</v>
      </c>
      <c r="I20" s="15" t="s">
        <v>10</v>
      </c>
      <c r="J20" s="32" t="s">
        <v>10</v>
      </c>
      <c r="K20" s="33" t="s">
        <v>10</v>
      </c>
    </row>
    <row r="21" spans="1:11" s="12" customFormat="1" ht="20.25" customHeight="1" x14ac:dyDescent="0.45">
      <c r="A21" s="105" t="s">
        <v>4</v>
      </c>
      <c r="B21" s="108"/>
      <c r="C21" s="34" t="s">
        <v>52</v>
      </c>
      <c r="D21" s="25" t="s">
        <v>32</v>
      </c>
      <c r="E21" s="26"/>
      <c r="F21" s="100">
        <v>136236</v>
      </c>
      <c r="G21" s="61">
        <v>127050</v>
      </c>
      <c r="H21" s="27"/>
      <c r="I21" s="27"/>
      <c r="J21" s="27"/>
      <c r="K21" s="28"/>
    </row>
    <row r="22" spans="1:11" s="12" customFormat="1" ht="18.75" customHeight="1" x14ac:dyDescent="0.45">
      <c r="A22" s="106"/>
      <c r="B22" s="109"/>
      <c r="C22" s="13" t="s">
        <v>53</v>
      </c>
      <c r="D22" s="13" t="s">
        <v>29</v>
      </c>
      <c r="E22" s="14"/>
      <c r="F22" s="14">
        <v>54</v>
      </c>
      <c r="G22" s="62">
        <v>54</v>
      </c>
      <c r="H22" s="15"/>
      <c r="I22" s="15"/>
      <c r="J22" s="15"/>
      <c r="K22" s="16"/>
    </row>
    <row r="23" spans="1:11" s="12" customFormat="1" ht="25.5" customHeight="1" x14ac:dyDescent="0.45">
      <c r="A23" s="107"/>
      <c r="B23" s="110"/>
      <c r="C23" s="29" t="s">
        <v>33</v>
      </c>
      <c r="D23" s="29" t="s">
        <v>29</v>
      </c>
      <c r="E23" s="30"/>
      <c r="F23" s="30">
        <v>0</v>
      </c>
      <c r="G23" s="63">
        <v>0</v>
      </c>
      <c r="H23" s="32"/>
      <c r="I23" s="32"/>
      <c r="J23" s="32"/>
      <c r="K23" s="33"/>
    </row>
    <row r="24" spans="1:11" s="12" customFormat="1" ht="15.75" x14ac:dyDescent="0.45">
      <c r="A24" s="115" t="s">
        <v>128</v>
      </c>
      <c r="B24" s="108"/>
      <c r="C24" s="25" t="s">
        <v>54</v>
      </c>
      <c r="D24" s="25" t="s">
        <v>44</v>
      </c>
      <c r="E24" s="26"/>
      <c r="F24" s="100">
        <v>263683</v>
      </c>
      <c r="G24" s="61">
        <v>450956</v>
      </c>
      <c r="H24" s="35">
        <v>493369</v>
      </c>
      <c r="I24" s="35">
        <v>510973</v>
      </c>
      <c r="J24" s="35">
        <v>464570</v>
      </c>
      <c r="K24" s="36">
        <v>451935</v>
      </c>
    </row>
    <row r="25" spans="1:11" s="12" customFormat="1" ht="15.75" x14ac:dyDescent="0.45">
      <c r="A25" s="116"/>
      <c r="B25" s="109"/>
      <c r="C25" s="13" t="s">
        <v>55</v>
      </c>
      <c r="D25" s="13" t="s">
        <v>44</v>
      </c>
      <c r="E25" s="14"/>
      <c r="F25" s="79">
        <v>23904</v>
      </c>
      <c r="G25" s="58">
        <v>17426</v>
      </c>
      <c r="H25" s="17">
        <v>19965</v>
      </c>
      <c r="I25" s="17">
        <v>14985</v>
      </c>
      <c r="J25" s="15" t="s">
        <v>10</v>
      </c>
      <c r="K25" s="16" t="s">
        <v>10</v>
      </c>
    </row>
    <row r="26" spans="1:11" s="12" customFormat="1" ht="15.75" x14ac:dyDescent="0.45">
      <c r="A26" s="116"/>
      <c r="B26" s="109"/>
      <c r="C26" s="13" t="s">
        <v>87</v>
      </c>
      <c r="D26" s="13" t="s">
        <v>44</v>
      </c>
      <c r="E26" s="14"/>
      <c r="F26" s="79">
        <f t="shared" ref="F26:K26" si="1">SUM(F24:F25)</f>
        <v>287587</v>
      </c>
      <c r="G26" s="58">
        <f t="shared" si="1"/>
        <v>468382</v>
      </c>
      <c r="H26" s="17">
        <f t="shared" si="1"/>
        <v>513334</v>
      </c>
      <c r="I26" s="17">
        <f t="shared" si="1"/>
        <v>525958</v>
      </c>
      <c r="J26" s="17">
        <f t="shared" si="1"/>
        <v>464570</v>
      </c>
      <c r="K26" s="18">
        <f t="shared" si="1"/>
        <v>451935</v>
      </c>
    </row>
    <row r="27" spans="1:11" s="12" customFormat="1" ht="28.5" x14ac:dyDescent="0.45">
      <c r="A27" s="116"/>
      <c r="B27" s="109"/>
      <c r="C27" s="13" t="s">
        <v>42</v>
      </c>
      <c r="D27" s="13" t="s">
        <v>45</v>
      </c>
      <c r="E27" s="98" t="s">
        <v>75</v>
      </c>
      <c r="F27" s="101">
        <v>452</v>
      </c>
      <c r="G27" s="59">
        <v>818</v>
      </c>
      <c r="H27" s="15">
        <v>836</v>
      </c>
      <c r="I27" s="15">
        <v>889</v>
      </c>
      <c r="J27" s="15">
        <v>889</v>
      </c>
      <c r="K27" s="16">
        <v>988</v>
      </c>
    </row>
    <row r="28" spans="1:11" s="12" customFormat="1" x14ac:dyDescent="0.45">
      <c r="A28" s="105" t="s">
        <v>5</v>
      </c>
      <c r="B28" s="108"/>
      <c r="C28" s="25" t="s">
        <v>46</v>
      </c>
      <c r="D28" s="25" t="s">
        <v>56</v>
      </c>
      <c r="E28" s="26"/>
      <c r="F28" s="100">
        <v>6796</v>
      </c>
      <c r="G28" s="61">
        <v>6446</v>
      </c>
      <c r="H28" s="35">
        <v>7045</v>
      </c>
      <c r="I28" s="27"/>
      <c r="J28" s="27"/>
      <c r="K28" s="28"/>
    </row>
    <row r="29" spans="1:11" s="12" customFormat="1" x14ac:dyDescent="0.45">
      <c r="A29" s="106"/>
      <c r="B29" s="109"/>
      <c r="C29" s="13" t="s">
        <v>47</v>
      </c>
      <c r="D29" s="13" t="s">
        <v>56</v>
      </c>
      <c r="E29" s="14"/>
      <c r="F29" s="14">
        <v>614</v>
      </c>
      <c r="G29" s="59">
        <v>573</v>
      </c>
      <c r="H29" s="15">
        <v>580</v>
      </c>
      <c r="I29" s="15"/>
      <c r="J29" s="15"/>
      <c r="K29" s="16"/>
    </row>
    <row r="30" spans="1:11" s="12" customFormat="1" x14ac:dyDescent="0.45">
      <c r="A30" s="106"/>
      <c r="B30" s="109"/>
      <c r="C30" s="13" t="s">
        <v>85</v>
      </c>
      <c r="D30" s="13" t="s">
        <v>56</v>
      </c>
      <c r="E30" s="14"/>
      <c r="F30" s="79">
        <f>SUM(F28:F29)</f>
        <v>7410</v>
      </c>
      <c r="G30" s="58">
        <f>SUM(G28:G29)</f>
        <v>7019</v>
      </c>
      <c r="H30" s="17">
        <f>SUM(H28:H29)</f>
        <v>7625</v>
      </c>
      <c r="I30" s="15"/>
      <c r="J30" s="15"/>
      <c r="K30" s="16"/>
    </row>
    <row r="31" spans="1:11" s="12" customFormat="1" x14ac:dyDescent="0.45">
      <c r="A31" s="106"/>
      <c r="B31" s="109"/>
      <c r="C31" s="13" t="s">
        <v>34</v>
      </c>
      <c r="D31" s="13" t="s">
        <v>29</v>
      </c>
      <c r="E31" s="14"/>
      <c r="F31" s="14">
        <v>8</v>
      </c>
      <c r="G31" s="64">
        <f>(G29/G30)*100</f>
        <v>8.1635560621171113</v>
      </c>
      <c r="H31" s="53">
        <f>(H29/H30)*100</f>
        <v>7.6065573770491808</v>
      </c>
      <c r="I31" s="15"/>
      <c r="J31" s="15"/>
      <c r="K31" s="16"/>
    </row>
    <row r="32" spans="1:11" s="12" customFormat="1" x14ac:dyDescent="0.45">
      <c r="A32" s="106"/>
      <c r="B32" s="109"/>
      <c r="C32" s="13" t="s">
        <v>35</v>
      </c>
      <c r="D32" s="13" t="s">
        <v>29</v>
      </c>
      <c r="E32" s="21" t="s">
        <v>74</v>
      </c>
      <c r="F32" s="14">
        <v>34</v>
      </c>
      <c r="G32" s="59">
        <v>35</v>
      </c>
      <c r="H32" s="15">
        <v>36</v>
      </c>
      <c r="I32" s="15"/>
      <c r="J32" s="15"/>
      <c r="K32" s="16"/>
    </row>
    <row r="33" spans="1:11" s="12" customFormat="1" x14ac:dyDescent="0.45">
      <c r="A33" s="106"/>
      <c r="B33" s="109"/>
      <c r="C33" s="13" t="s">
        <v>91</v>
      </c>
      <c r="D33" s="13" t="s">
        <v>29</v>
      </c>
      <c r="E33" s="14"/>
      <c r="F33" s="14">
        <v>63</v>
      </c>
      <c r="G33" s="59">
        <v>63</v>
      </c>
      <c r="H33" s="15">
        <v>62</v>
      </c>
      <c r="I33" s="15"/>
      <c r="J33" s="15"/>
      <c r="K33" s="16"/>
    </row>
    <row r="34" spans="1:11" s="12" customFormat="1" x14ac:dyDescent="0.45">
      <c r="A34" s="106"/>
      <c r="B34" s="109"/>
      <c r="C34" s="13" t="s">
        <v>92</v>
      </c>
      <c r="D34" s="13" t="s">
        <v>29</v>
      </c>
      <c r="E34" s="14"/>
      <c r="F34" s="14">
        <v>3</v>
      </c>
      <c r="G34" s="59">
        <v>2</v>
      </c>
      <c r="H34" s="15">
        <v>2</v>
      </c>
      <c r="I34" s="15"/>
      <c r="J34" s="15"/>
      <c r="K34" s="16"/>
    </row>
    <row r="35" spans="1:11" s="12" customFormat="1" x14ac:dyDescent="0.45">
      <c r="A35" s="107"/>
      <c r="B35" s="110"/>
      <c r="C35" s="29" t="s">
        <v>42</v>
      </c>
      <c r="D35" s="29" t="s">
        <v>70</v>
      </c>
      <c r="E35" s="30"/>
      <c r="F35" s="30">
        <v>11.7</v>
      </c>
      <c r="G35" s="102">
        <v>12.3</v>
      </c>
      <c r="H35" s="103">
        <v>12.42</v>
      </c>
      <c r="I35" s="32"/>
      <c r="J35" s="32"/>
      <c r="K35" s="33"/>
    </row>
    <row r="36" spans="1:11" s="12" customFormat="1" x14ac:dyDescent="0.45">
      <c r="A36" s="105" t="s">
        <v>6</v>
      </c>
      <c r="B36" s="108"/>
      <c r="C36" s="25" t="s">
        <v>48</v>
      </c>
      <c r="D36" s="25" t="s">
        <v>16</v>
      </c>
      <c r="E36" s="26"/>
      <c r="F36" s="26">
        <v>16</v>
      </c>
      <c r="G36" s="65">
        <v>11</v>
      </c>
      <c r="H36" s="27">
        <v>34</v>
      </c>
      <c r="I36" s="27">
        <v>44</v>
      </c>
      <c r="J36" s="27">
        <v>49</v>
      </c>
      <c r="K36" s="28">
        <v>44</v>
      </c>
    </row>
    <row r="37" spans="1:11" s="12" customFormat="1" x14ac:dyDescent="0.45">
      <c r="A37" s="106"/>
      <c r="B37" s="109"/>
      <c r="C37" s="13" t="s">
        <v>113</v>
      </c>
      <c r="D37" s="13" t="s">
        <v>16</v>
      </c>
      <c r="E37" s="14"/>
      <c r="F37" s="14">
        <v>21</v>
      </c>
      <c r="G37" s="66">
        <v>12</v>
      </c>
      <c r="H37" s="15"/>
      <c r="I37" s="15"/>
      <c r="J37" s="15"/>
      <c r="K37" s="16"/>
    </row>
    <row r="38" spans="1:11" s="12" customFormat="1" ht="28.5" x14ac:dyDescent="0.45">
      <c r="A38" s="106"/>
      <c r="B38" s="109"/>
      <c r="C38" s="20" t="s">
        <v>93</v>
      </c>
      <c r="D38" s="20" t="s">
        <v>9</v>
      </c>
      <c r="E38" s="13"/>
      <c r="F38" s="94">
        <f>(F36+F37)/F51*1000000</f>
        <v>4.4195532022828301</v>
      </c>
      <c r="G38" s="95">
        <f>(G36+G37)/G51*1000000</f>
        <v>3.1175044349889176</v>
      </c>
      <c r="H38" s="96">
        <v>4</v>
      </c>
      <c r="I38" s="96">
        <v>4.8099999999999996</v>
      </c>
      <c r="J38" s="96">
        <v>6.15</v>
      </c>
      <c r="K38" s="99">
        <v>5.85</v>
      </c>
    </row>
    <row r="39" spans="1:11" s="12" customFormat="1" ht="28.5" x14ac:dyDescent="0.45">
      <c r="A39" s="106"/>
      <c r="B39" s="109"/>
      <c r="C39" s="20" t="s">
        <v>49</v>
      </c>
      <c r="D39" s="20" t="s">
        <v>9</v>
      </c>
      <c r="E39" s="13" t="s">
        <v>12</v>
      </c>
      <c r="F39" s="94">
        <f>(F36/F51)*1000000</f>
        <v>1.9111581415277106</v>
      </c>
      <c r="G39" s="95">
        <f>(G36/G51)*1000000</f>
        <v>1.4909803819512217</v>
      </c>
      <c r="H39" s="96">
        <v>4</v>
      </c>
      <c r="I39" s="96">
        <v>4.8099999999999996</v>
      </c>
      <c r="J39" s="96">
        <v>6.15</v>
      </c>
      <c r="K39" s="99">
        <v>5.85</v>
      </c>
    </row>
    <row r="40" spans="1:11" s="12" customFormat="1" ht="28.5" x14ac:dyDescent="0.45">
      <c r="A40" s="106"/>
      <c r="B40" s="109"/>
      <c r="C40" s="20" t="s">
        <v>80</v>
      </c>
      <c r="D40" s="20" t="s">
        <v>9</v>
      </c>
      <c r="E40" s="13" t="s">
        <v>39</v>
      </c>
      <c r="F40" s="94">
        <f>(46+F36+F37)/F51*1000000</f>
        <v>9.9141328591749982</v>
      </c>
      <c r="G40" s="97">
        <f>(32+G36+G37)/G51*1000000</f>
        <v>7.4549019097561082</v>
      </c>
      <c r="H40" s="96">
        <v>7.56</v>
      </c>
      <c r="I40" s="15" t="s">
        <v>10</v>
      </c>
      <c r="J40" s="15" t="s">
        <v>10</v>
      </c>
      <c r="K40" s="16" t="s">
        <v>10</v>
      </c>
    </row>
    <row r="41" spans="1:11" s="12" customFormat="1" ht="28.5" x14ac:dyDescent="0.45">
      <c r="A41" s="106"/>
      <c r="B41" s="109"/>
      <c r="C41" s="20" t="s">
        <v>94</v>
      </c>
      <c r="D41" s="20" t="s">
        <v>9</v>
      </c>
      <c r="E41" s="13"/>
      <c r="F41" s="94">
        <f>(46+F36)/F51*1000000</f>
        <v>7.4057377984198789</v>
      </c>
      <c r="G41" s="97">
        <f>(32+G36)/G51*1000000</f>
        <v>5.8283778567184124</v>
      </c>
      <c r="H41" s="96">
        <f>(31+H36)/H51*1000000</f>
        <v>7.5593006786274959</v>
      </c>
      <c r="I41" s="15" t="s">
        <v>10</v>
      </c>
      <c r="J41" s="15" t="s">
        <v>10</v>
      </c>
      <c r="K41" s="16" t="s">
        <v>10</v>
      </c>
    </row>
    <row r="42" spans="1:11" s="12" customFormat="1" x14ac:dyDescent="0.45">
      <c r="A42" s="106"/>
      <c r="B42" s="109"/>
      <c r="C42" s="20" t="s">
        <v>77</v>
      </c>
      <c r="D42" s="20" t="s">
        <v>51</v>
      </c>
      <c r="E42" s="13"/>
      <c r="F42" s="14">
        <v>1</v>
      </c>
      <c r="G42" s="67">
        <v>0</v>
      </c>
      <c r="H42" s="15">
        <v>0</v>
      </c>
      <c r="I42" s="15" t="s">
        <v>10</v>
      </c>
      <c r="J42" s="15" t="s">
        <v>10</v>
      </c>
      <c r="K42" s="16" t="s">
        <v>10</v>
      </c>
    </row>
    <row r="43" spans="1:11" s="12" customFormat="1" x14ac:dyDescent="0.45">
      <c r="A43" s="106"/>
      <c r="B43" s="109"/>
      <c r="C43" s="114" t="s">
        <v>13</v>
      </c>
      <c r="D43" s="20" t="s">
        <v>16</v>
      </c>
      <c r="E43" s="13"/>
      <c r="F43" s="14">
        <v>0</v>
      </c>
      <c r="G43" s="66">
        <v>0</v>
      </c>
      <c r="H43" s="15">
        <v>0</v>
      </c>
      <c r="I43" s="15">
        <v>0</v>
      </c>
      <c r="J43" s="15">
        <v>0</v>
      </c>
      <c r="K43" s="16">
        <v>0</v>
      </c>
    </row>
    <row r="44" spans="1:11" s="12" customFormat="1" x14ac:dyDescent="0.45">
      <c r="A44" s="106"/>
      <c r="B44" s="109"/>
      <c r="C44" s="114"/>
      <c r="D44" s="20" t="s">
        <v>51</v>
      </c>
      <c r="E44" s="13"/>
      <c r="F44" s="14">
        <v>0</v>
      </c>
      <c r="G44" s="66">
        <v>0</v>
      </c>
      <c r="H44" s="15">
        <v>0</v>
      </c>
      <c r="I44" s="15">
        <v>0</v>
      </c>
      <c r="J44" s="15">
        <v>0</v>
      </c>
      <c r="K44" s="16">
        <v>0</v>
      </c>
    </row>
    <row r="45" spans="1:11" s="12" customFormat="1" ht="15.75" x14ac:dyDescent="0.45">
      <c r="A45" s="106"/>
      <c r="B45" s="109"/>
      <c r="C45" s="13" t="s">
        <v>26</v>
      </c>
      <c r="D45" s="20" t="s">
        <v>16</v>
      </c>
      <c r="E45" s="13" t="s">
        <v>15</v>
      </c>
      <c r="F45" s="14">
        <v>0</v>
      </c>
      <c r="G45" s="66">
        <v>1</v>
      </c>
      <c r="H45" s="15">
        <v>4</v>
      </c>
      <c r="I45" s="15" t="s">
        <v>10</v>
      </c>
      <c r="J45" s="15" t="s">
        <v>10</v>
      </c>
      <c r="K45" s="16" t="s">
        <v>10</v>
      </c>
    </row>
    <row r="46" spans="1:11" s="12" customFormat="1" ht="15.75" x14ac:dyDescent="0.45">
      <c r="A46" s="106"/>
      <c r="B46" s="109"/>
      <c r="C46" s="13" t="s">
        <v>27</v>
      </c>
      <c r="D46" s="20" t="s">
        <v>16</v>
      </c>
      <c r="E46" s="13"/>
      <c r="F46" s="14">
        <v>18</v>
      </c>
      <c r="G46" s="66">
        <v>24</v>
      </c>
      <c r="H46" s="15">
        <v>21</v>
      </c>
      <c r="I46" s="15" t="s">
        <v>10</v>
      </c>
      <c r="J46" s="15" t="s">
        <v>10</v>
      </c>
      <c r="K46" s="16" t="s">
        <v>10</v>
      </c>
    </row>
    <row r="47" spans="1:11" s="12" customFormat="1" x14ac:dyDescent="0.45">
      <c r="A47" s="106"/>
      <c r="B47" s="109"/>
      <c r="C47" s="20" t="s">
        <v>18</v>
      </c>
      <c r="D47" s="20" t="s">
        <v>14</v>
      </c>
      <c r="E47" s="13"/>
      <c r="F47" s="79">
        <v>7439</v>
      </c>
      <c r="G47" s="68">
        <v>7348</v>
      </c>
      <c r="H47" s="17">
        <v>10065</v>
      </c>
      <c r="I47" s="17">
        <v>9756</v>
      </c>
      <c r="J47" s="17">
        <v>7994</v>
      </c>
      <c r="K47" s="18">
        <v>7998</v>
      </c>
    </row>
    <row r="48" spans="1:11" s="12" customFormat="1" x14ac:dyDescent="0.45">
      <c r="A48" s="106"/>
      <c r="B48" s="109"/>
      <c r="C48" s="13" t="s">
        <v>19</v>
      </c>
      <c r="D48" s="20" t="s">
        <v>14</v>
      </c>
      <c r="E48" s="13"/>
      <c r="F48" s="79">
        <v>2603</v>
      </c>
      <c r="G48" s="68">
        <v>1635</v>
      </c>
      <c r="H48" s="17">
        <v>1363</v>
      </c>
      <c r="I48" s="15" t="s">
        <v>10</v>
      </c>
      <c r="J48" s="15" t="s">
        <v>10</v>
      </c>
      <c r="K48" s="16" t="s">
        <v>10</v>
      </c>
    </row>
    <row r="49" spans="1:11" s="12" customFormat="1" x14ac:dyDescent="0.45">
      <c r="A49" s="106"/>
      <c r="B49" s="109"/>
      <c r="C49" s="13" t="s">
        <v>60</v>
      </c>
      <c r="D49" s="20" t="s">
        <v>61</v>
      </c>
      <c r="E49" s="13"/>
      <c r="F49" s="79">
        <v>42278</v>
      </c>
      <c r="G49" s="68">
        <v>23656</v>
      </c>
      <c r="H49" s="17">
        <v>7850</v>
      </c>
      <c r="I49" s="15" t="s">
        <v>10</v>
      </c>
      <c r="J49" s="15" t="s">
        <v>10</v>
      </c>
      <c r="K49" s="16" t="s">
        <v>10</v>
      </c>
    </row>
    <row r="50" spans="1:11" s="12" customFormat="1" ht="15.75" x14ac:dyDescent="0.45">
      <c r="A50" s="106"/>
      <c r="B50" s="109"/>
      <c r="C50" s="13" t="s">
        <v>111</v>
      </c>
      <c r="D50" s="20" t="s">
        <v>14</v>
      </c>
      <c r="E50" s="13" t="s">
        <v>15</v>
      </c>
      <c r="F50" s="79">
        <v>0</v>
      </c>
      <c r="G50" s="68">
        <v>1</v>
      </c>
      <c r="H50" s="17">
        <v>4</v>
      </c>
      <c r="I50" s="15"/>
      <c r="J50" s="15"/>
      <c r="K50" s="16"/>
    </row>
    <row r="51" spans="1:11" s="12" customFormat="1" x14ac:dyDescent="0.45">
      <c r="A51" s="107"/>
      <c r="B51" s="110"/>
      <c r="C51" s="29" t="s">
        <v>11</v>
      </c>
      <c r="D51" s="37" t="s">
        <v>31</v>
      </c>
      <c r="E51" s="30"/>
      <c r="F51" s="80">
        <v>8371887</v>
      </c>
      <c r="G51" s="60">
        <v>7377696</v>
      </c>
      <c r="H51" s="31">
        <v>8598679</v>
      </c>
      <c r="I51" s="31">
        <v>9141132</v>
      </c>
      <c r="J51" s="31">
        <v>7962376</v>
      </c>
      <c r="K51" s="38">
        <v>7527146</v>
      </c>
    </row>
    <row r="52" spans="1:11" s="12" customFormat="1" ht="56.25" customHeight="1" x14ac:dyDescent="0.45">
      <c r="A52" s="105" t="s">
        <v>7</v>
      </c>
      <c r="B52" s="108"/>
      <c r="C52" s="13" t="s">
        <v>17</v>
      </c>
      <c r="D52" s="20" t="s">
        <v>8</v>
      </c>
      <c r="E52" s="21" t="s">
        <v>20</v>
      </c>
      <c r="F52" s="14">
        <v>21</v>
      </c>
      <c r="G52" s="59">
        <v>19</v>
      </c>
      <c r="H52" s="15"/>
      <c r="I52" s="15"/>
      <c r="J52" s="15"/>
      <c r="K52" s="16"/>
    </row>
    <row r="53" spans="1:11" s="12" customFormat="1" x14ac:dyDescent="0.45">
      <c r="A53" s="107"/>
      <c r="B53" s="110"/>
      <c r="C53" s="29" t="s">
        <v>126</v>
      </c>
      <c r="D53" s="37" t="s">
        <v>127</v>
      </c>
      <c r="E53" s="92"/>
      <c r="F53" s="30">
        <v>36.5</v>
      </c>
      <c r="G53" s="63" t="s">
        <v>10</v>
      </c>
      <c r="H53" s="32"/>
      <c r="I53" s="32"/>
      <c r="J53" s="32"/>
      <c r="K53" s="33"/>
    </row>
    <row r="54" spans="1:11" s="12" customFormat="1" ht="57.75" customHeight="1" x14ac:dyDescent="0.45">
      <c r="A54" s="39" t="s">
        <v>36</v>
      </c>
      <c r="B54" s="40"/>
      <c r="C54" s="41" t="s">
        <v>40</v>
      </c>
      <c r="D54" s="40" t="s">
        <v>37</v>
      </c>
      <c r="E54" s="44"/>
      <c r="F54" s="44">
        <v>0</v>
      </c>
      <c r="G54" s="69">
        <v>0</v>
      </c>
      <c r="H54" s="42">
        <v>0</v>
      </c>
      <c r="I54" s="42">
        <v>0</v>
      </c>
      <c r="J54" s="42">
        <v>0</v>
      </c>
      <c r="K54" s="43">
        <v>0</v>
      </c>
    </row>
    <row r="55" spans="1:11" s="12" customFormat="1" ht="56.25" customHeight="1" x14ac:dyDescent="0.45">
      <c r="A55" s="86" t="s">
        <v>38</v>
      </c>
      <c r="B55" s="25"/>
      <c r="C55" s="34" t="s">
        <v>84</v>
      </c>
      <c r="D55" s="25" t="s">
        <v>14</v>
      </c>
      <c r="E55" s="26"/>
      <c r="F55" s="26">
        <v>10</v>
      </c>
      <c r="G55" s="57">
        <v>13</v>
      </c>
      <c r="H55" s="27">
        <v>27</v>
      </c>
      <c r="I55" s="87">
        <v>11</v>
      </c>
      <c r="J55" s="27">
        <v>8</v>
      </c>
      <c r="K55" s="28"/>
    </row>
    <row r="56" spans="1:11" s="12" customFormat="1" ht="19.5" customHeight="1" x14ac:dyDescent="0.45">
      <c r="A56" s="105" t="s">
        <v>114</v>
      </c>
      <c r="B56" s="108"/>
      <c r="C56" s="34"/>
      <c r="D56" s="25"/>
      <c r="E56" s="26"/>
      <c r="F56" s="26"/>
      <c r="G56" s="57"/>
      <c r="H56" s="27"/>
      <c r="I56" s="87"/>
      <c r="J56" s="27"/>
      <c r="K56" s="28"/>
    </row>
    <row r="57" spans="1:11" s="12" customFormat="1" x14ac:dyDescent="0.45">
      <c r="A57" s="106"/>
      <c r="B57" s="109"/>
      <c r="C57" s="20" t="s">
        <v>115</v>
      </c>
      <c r="D57" s="13" t="s">
        <v>119</v>
      </c>
      <c r="E57" s="14"/>
      <c r="F57" s="91">
        <v>89376</v>
      </c>
      <c r="G57" s="58">
        <v>47625</v>
      </c>
      <c r="H57" s="15"/>
      <c r="I57" s="88"/>
      <c r="J57" s="15"/>
      <c r="K57" s="16"/>
    </row>
    <row r="58" spans="1:11" s="12" customFormat="1" ht="18" customHeight="1" x14ac:dyDescent="0.45">
      <c r="A58" s="107"/>
      <c r="B58" s="110"/>
      <c r="C58" s="20"/>
      <c r="D58" s="29"/>
      <c r="E58" s="14"/>
      <c r="F58" s="14"/>
      <c r="G58" s="59"/>
      <c r="H58" s="15"/>
      <c r="I58" s="88"/>
      <c r="J58" s="15"/>
      <c r="K58" s="16"/>
    </row>
    <row r="59" spans="1:11" s="12" customFormat="1" ht="19.5" customHeight="1" x14ac:dyDescent="0.45">
      <c r="A59" s="105" t="s">
        <v>116</v>
      </c>
      <c r="B59" s="108"/>
      <c r="C59" s="25" t="s">
        <v>57</v>
      </c>
      <c r="D59" s="13" t="s">
        <v>120</v>
      </c>
      <c r="E59" s="26"/>
      <c r="F59" s="26">
        <v>43</v>
      </c>
      <c r="G59" s="57">
        <v>50</v>
      </c>
      <c r="H59" s="27">
        <v>50</v>
      </c>
      <c r="I59" s="27">
        <v>33</v>
      </c>
      <c r="J59" s="27">
        <v>33</v>
      </c>
      <c r="K59" s="28">
        <v>29</v>
      </c>
    </row>
    <row r="60" spans="1:11" s="12" customFormat="1" ht="21" customHeight="1" x14ac:dyDescent="0.45">
      <c r="A60" s="106"/>
      <c r="B60" s="109"/>
      <c r="C60" s="13" t="s">
        <v>58</v>
      </c>
      <c r="D60" s="13" t="s">
        <v>120</v>
      </c>
      <c r="E60" s="14"/>
      <c r="F60" s="14">
        <v>28</v>
      </c>
      <c r="G60" s="59">
        <v>30</v>
      </c>
      <c r="H60" s="15">
        <v>30</v>
      </c>
      <c r="I60" s="15">
        <v>24</v>
      </c>
      <c r="J60" s="15">
        <v>21</v>
      </c>
      <c r="K60" s="16">
        <v>29</v>
      </c>
    </row>
    <row r="61" spans="1:11" s="12" customFormat="1" ht="22.5" customHeight="1" x14ac:dyDescent="0.45">
      <c r="A61" s="106"/>
      <c r="B61" s="109"/>
      <c r="C61" s="13" t="s">
        <v>59</v>
      </c>
      <c r="D61" s="13" t="s">
        <v>120</v>
      </c>
      <c r="E61" s="14"/>
      <c r="F61" s="14">
        <v>40</v>
      </c>
      <c r="G61" s="59">
        <v>41</v>
      </c>
      <c r="H61" s="15">
        <v>39</v>
      </c>
      <c r="I61" s="15">
        <v>41</v>
      </c>
      <c r="J61" s="15">
        <v>41</v>
      </c>
      <c r="K61" s="16">
        <v>40</v>
      </c>
    </row>
    <row r="62" spans="1:11" s="12" customFormat="1" ht="22.5" customHeight="1" x14ac:dyDescent="0.45">
      <c r="A62" s="106"/>
      <c r="B62" s="109"/>
      <c r="C62" s="13" t="s">
        <v>125</v>
      </c>
      <c r="D62" s="13"/>
      <c r="E62" s="14"/>
      <c r="F62" s="14"/>
      <c r="G62" s="59"/>
      <c r="H62" s="15"/>
      <c r="I62" s="15"/>
      <c r="J62" s="15"/>
      <c r="K62" s="16"/>
    </row>
    <row r="63" spans="1:11" s="12" customFormat="1" ht="22.5" customHeight="1" x14ac:dyDescent="0.45">
      <c r="A63" s="106"/>
      <c r="B63" s="109"/>
      <c r="C63" s="15" t="s">
        <v>121</v>
      </c>
      <c r="D63" s="13" t="s">
        <v>124</v>
      </c>
      <c r="E63" s="14"/>
      <c r="F63" s="14">
        <v>22</v>
      </c>
      <c r="G63" s="59"/>
      <c r="H63" s="15"/>
      <c r="I63" s="15"/>
      <c r="J63" s="15"/>
      <c r="K63" s="16"/>
    </row>
    <row r="64" spans="1:11" s="12" customFormat="1" ht="22.5" customHeight="1" x14ac:dyDescent="0.45">
      <c r="A64" s="106"/>
      <c r="B64" s="109"/>
      <c r="C64" s="15" t="s">
        <v>122</v>
      </c>
      <c r="D64" s="13" t="s">
        <v>124</v>
      </c>
      <c r="E64" s="14"/>
      <c r="F64" s="14">
        <v>49</v>
      </c>
      <c r="G64" s="59"/>
      <c r="H64" s="15"/>
      <c r="I64" s="15"/>
      <c r="J64" s="15"/>
      <c r="K64" s="16"/>
    </row>
    <row r="65" spans="1:11" s="12" customFormat="1" ht="22.5" customHeight="1" x14ac:dyDescent="0.45">
      <c r="A65" s="106"/>
      <c r="B65" s="109"/>
      <c r="C65" s="15" t="s">
        <v>123</v>
      </c>
      <c r="D65" s="13" t="s">
        <v>124</v>
      </c>
      <c r="E65" s="14"/>
      <c r="F65" s="14">
        <v>29</v>
      </c>
      <c r="G65" s="59"/>
      <c r="H65" s="15"/>
      <c r="I65" s="15"/>
      <c r="J65" s="15"/>
      <c r="K65" s="16"/>
    </row>
    <row r="66" spans="1:11" s="12" customFormat="1" ht="22.5" customHeight="1" x14ac:dyDescent="0.45">
      <c r="A66" s="107"/>
      <c r="B66" s="110"/>
      <c r="C66" s="29" t="s">
        <v>117</v>
      </c>
      <c r="D66" s="29" t="s">
        <v>118</v>
      </c>
      <c r="E66" s="30"/>
      <c r="F66" s="30">
        <v>30</v>
      </c>
      <c r="G66" s="63">
        <v>28</v>
      </c>
      <c r="H66" s="32">
        <v>25</v>
      </c>
      <c r="I66" s="32"/>
      <c r="J66" s="32"/>
      <c r="K66" s="33"/>
    </row>
    <row r="67" spans="1:11" s="12" customFormat="1" x14ac:dyDescent="0.45">
      <c r="A67" s="105" t="s">
        <v>62</v>
      </c>
      <c r="B67" s="108"/>
      <c r="C67" s="13" t="s">
        <v>63</v>
      </c>
      <c r="D67" s="13" t="s">
        <v>66</v>
      </c>
      <c r="E67" s="14"/>
      <c r="F67" s="79">
        <v>54026</v>
      </c>
      <c r="G67" s="58">
        <v>43368</v>
      </c>
      <c r="H67" s="17">
        <v>42747</v>
      </c>
      <c r="I67" s="15"/>
      <c r="J67" s="15"/>
      <c r="K67" s="16"/>
    </row>
    <row r="68" spans="1:11" x14ac:dyDescent="0.45">
      <c r="A68" s="106"/>
      <c r="B68" s="109"/>
      <c r="C68" s="13" t="s">
        <v>64</v>
      </c>
      <c r="D68" s="13" t="s">
        <v>66</v>
      </c>
      <c r="E68" s="22"/>
      <c r="F68" s="84">
        <v>27657</v>
      </c>
      <c r="G68" s="70">
        <v>20930</v>
      </c>
      <c r="H68" s="46">
        <v>26261</v>
      </c>
      <c r="I68" s="47"/>
      <c r="J68" s="47"/>
      <c r="K68" s="48"/>
    </row>
    <row r="69" spans="1:11" x14ac:dyDescent="0.45">
      <c r="A69" s="106"/>
      <c r="B69" s="109"/>
      <c r="C69" s="13" t="s">
        <v>65</v>
      </c>
      <c r="D69" s="13" t="s">
        <v>66</v>
      </c>
      <c r="E69" s="22"/>
      <c r="F69" s="84">
        <v>2179</v>
      </c>
      <c r="G69" s="70">
        <v>3203</v>
      </c>
      <c r="H69" s="46">
        <v>3007</v>
      </c>
      <c r="I69" s="47"/>
      <c r="J69" s="47"/>
      <c r="K69" s="48"/>
    </row>
    <row r="70" spans="1:11" x14ac:dyDescent="0.45">
      <c r="A70" s="106"/>
      <c r="B70" s="109"/>
      <c r="C70" s="13" t="s">
        <v>67</v>
      </c>
      <c r="D70" s="13" t="s">
        <v>66</v>
      </c>
      <c r="E70" s="22"/>
      <c r="F70" s="84">
        <v>1064</v>
      </c>
      <c r="G70" s="71">
        <v>884</v>
      </c>
      <c r="H70" s="46">
        <v>2625</v>
      </c>
      <c r="I70" s="47"/>
      <c r="J70" s="47"/>
      <c r="K70" s="48"/>
    </row>
    <row r="71" spans="1:11" x14ac:dyDescent="0.45">
      <c r="A71" s="107"/>
      <c r="B71" s="110"/>
      <c r="C71" s="29" t="s">
        <v>68</v>
      </c>
      <c r="D71" s="29" t="s">
        <v>66</v>
      </c>
      <c r="E71" s="45"/>
      <c r="F71" s="85">
        <f>SUM(F67:F70)</f>
        <v>84926</v>
      </c>
      <c r="G71" s="72">
        <f>SUM(G67:G70)</f>
        <v>68385</v>
      </c>
      <c r="H71" s="54">
        <f>SUM(H67:H70)</f>
        <v>74640</v>
      </c>
      <c r="I71" s="49"/>
      <c r="J71" s="49"/>
      <c r="K71" s="50"/>
    </row>
    <row r="72" spans="1:11" x14ac:dyDescent="0.45">
      <c r="A72" s="106" t="s">
        <v>69</v>
      </c>
      <c r="B72" s="112"/>
      <c r="C72" s="13" t="s">
        <v>81</v>
      </c>
      <c r="D72" s="13" t="s">
        <v>72</v>
      </c>
      <c r="E72" s="22"/>
      <c r="F72" s="104">
        <v>28</v>
      </c>
      <c r="G72" s="70">
        <v>22</v>
      </c>
      <c r="H72" s="47">
        <v>21</v>
      </c>
      <c r="I72" s="47"/>
      <c r="J72" s="47"/>
      <c r="K72" s="48"/>
    </row>
    <row r="73" spans="1:11" x14ac:dyDescent="0.45">
      <c r="A73" s="106"/>
      <c r="B73" s="112"/>
      <c r="C73" s="13" t="s">
        <v>82</v>
      </c>
      <c r="D73" s="13" t="s">
        <v>72</v>
      </c>
      <c r="E73" s="22"/>
      <c r="F73" s="104">
        <v>41</v>
      </c>
      <c r="G73" s="70">
        <v>94</v>
      </c>
      <c r="H73" s="47">
        <v>74</v>
      </c>
      <c r="I73" s="47"/>
      <c r="J73" s="47"/>
      <c r="K73" s="48"/>
    </row>
    <row r="74" spans="1:11" ht="14.65" thickBot="1" x14ac:dyDescent="0.5">
      <c r="A74" s="111"/>
      <c r="B74" s="113"/>
      <c r="C74" s="23" t="s">
        <v>83</v>
      </c>
      <c r="D74" s="23" t="s">
        <v>71</v>
      </c>
      <c r="E74" s="24"/>
      <c r="F74" s="89">
        <v>2</v>
      </c>
      <c r="G74" s="73">
        <v>3</v>
      </c>
      <c r="H74" s="51">
        <v>2</v>
      </c>
      <c r="I74" s="51"/>
      <c r="J74" s="51"/>
      <c r="K74" s="52"/>
    </row>
    <row r="76" spans="1:11" s="5" customFormat="1" ht="11.65" x14ac:dyDescent="0.35">
      <c r="A76" s="4" t="s">
        <v>21</v>
      </c>
      <c r="B76" s="4"/>
      <c r="E76" s="4"/>
      <c r="F76" s="4"/>
      <c r="G76" s="6"/>
      <c r="H76" s="6"/>
      <c r="I76" s="6"/>
      <c r="J76" s="6"/>
      <c r="K76" s="6"/>
    </row>
    <row r="77" spans="1:11" s="5" customFormat="1" ht="13.15" x14ac:dyDescent="0.35">
      <c r="A77" s="5" t="s">
        <v>23</v>
      </c>
      <c r="E77" s="4"/>
      <c r="F77" s="4"/>
      <c r="G77" s="6"/>
      <c r="H77" s="6"/>
      <c r="I77" s="6"/>
      <c r="J77" s="6"/>
      <c r="K77" s="6"/>
    </row>
    <row r="78" spans="1:11" s="7" customFormat="1" ht="13.15" x14ac:dyDescent="0.35">
      <c r="A78" s="10" t="s">
        <v>24</v>
      </c>
      <c r="B78" s="10"/>
      <c r="C78" s="5"/>
      <c r="D78" s="5"/>
      <c r="E78" s="8"/>
      <c r="F78" s="8"/>
      <c r="G78" s="9"/>
      <c r="H78" s="9"/>
      <c r="I78" s="9"/>
      <c r="J78" s="9"/>
      <c r="K78" s="9"/>
    </row>
    <row r="79" spans="1:11" s="3" customFormat="1" x14ac:dyDescent="0.45">
      <c r="A79" s="10" t="s">
        <v>73</v>
      </c>
      <c r="B79" s="10"/>
      <c r="E79" s="2"/>
      <c r="F79" s="2"/>
      <c r="G79" s="11"/>
      <c r="H79" s="11"/>
      <c r="I79" s="11"/>
      <c r="J79" s="11"/>
      <c r="K79" s="11"/>
    </row>
    <row r="80" spans="1:11" s="3" customFormat="1" x14ac:dyDescent="0.45">
      <c r="A80" s="10" t="s">
        <v>25</v>
      </c>
      <c r="B80" s="10"/>
      <c r="E80" s="2"/>
      <c r="F80" s="2"/>
      <c r="G80" s="11"/>
      <c r="H80" s="11"/>
      <c r="I80" s="11"/>
      <c r="J80" s="11"/>
      <c r="K80" s="11"/>
    </row>
    <row r="81" spans="1:11" s="3" customFormat="1" x14ac:dyDescent="0.45">
      <c r="A81" s="10" t="s">
        <v>95</v>
      </c>
      <c r="B81" s="10"/>
      <c r="E81" s="2"/>
      <c r="F81" s="2"/>
      <c r="G81" s="11"/>
      <c r="H81" s="11"/>
      <c r="I81" s="11"/>
      <c r="J81" s="11"/>
      <c r="K81" s="11"/>
    </row>
    <row r="82" spans="1:11" s="3" customFormat="1" x14ac:dyDescent="0.45">
      <c r="A82" s="10" t="s">
        <v>112</v>
      </c>
      <c r="B82" s="10"/>
      <c r="E82" s="2"/>
      <c r="F82" s="2"/>
      <c r="G82" s="11"/>
      <c r="H82" s="11"/>
      <c r="I82" s="11"/>
      <c r="J82" s="11"/>
      <c r="K82" s="11"/>
    </row>
    <row r="83" spans="1:11" s="3" customFormat="1" x14ac:dyDescent="0.45">
      <c r="A83" s="10"/>
      <c r="B83" s="10"/>
      <c r="E83" s="2"/>
      <c r="F83" s="2"/>
      <c r="G83" s="11"/>
      <c r="H83" s="11"/>
      <c r="I83" s="11"/>
      <c r="J83" s="11"/>
      <c r="K83" s="11"/>
    </row>
    <row r="84" spans="1:11" x14ac:dyDescent="0.45">
      <c r="A84" s="55" t="s">
        <v>96</v>
      </c>
    </row>
    <row r="85" spans="1:11" x14ac:dyDescent="0.45">
      <c r="A85" s="10" t="s">
        <v>129</v>
      </c>
      <c r="B85" s="10"/>
    </row>
    <row r="86" spans="1:11" x14ac:dyDescent="0.45">
      <c r="A86" s="10" t="s">
        <v>86</v>
      </c>
      <c r="B86" s="10"/>
    </row>
    <row r="87" spans="1:11" x14ac:dyDescent="0.45">
      <c r="A87" s="10" t="s">
        <v>28</v>
      </c>
      <c r="B87" s="10"/>
    </row>
    <row r="88" spans="1:11" x14ac:dyDescent="0.45">
      <c r="A88" s="10" t="s">
        <v>130</v>
      </c>
    </row>
  </sheetData>
  <mergeCells count="21">
    <mergeCell ref="C43:C44"/>
    <mergeCell ref="A2:A20"/>
    <mergeCell ref="B2:B20"/>
    <mergeCell ref="A21:A23"/>
    <mergeCell ref="B21:B23"/>
    <mergeCell ref="B24:B27"/>
    <mergeCell ref="A24:A27"/>
    <mergeCell ref="A67:A71"/>
    <mergeCell ref="B67:B71"/>
    <mergeCell ref="A72:A74"/>
    <mergeCell ref="B72:B74"/>
    <mergeCell ref="A28:A35"/>
    <mergeCell ref="B28:B35"/>
    <mergeCell ref="A36:A51"/>
    <mergeCell ref="B36:B51"/>
    <mergeCell ref="A56:A58"/>
    <mergeCell ref="B56:B58"/>
    <mergeCell ref="A59:A66"/>
    <mergeCell ref="B59:B66"/>
    <mergeCell ref="A52:A53"/>
    <mergeCell ref="B52:B53"/>
  </mergeCells>
  <pageMargins left="0.7" right="0.7" top="0.75" bottom="0.75" header="0.3" footer="0.3"/>
  <pageSetup paperSize="8" scale="78" fitToHeight="0" orientation="landscape" r:id="rId1"/>
  <ignoredErrors>
    <ignoredError sqref="F71:H71 F5:K5 F26:G26 F30:G30 H30"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B0E719B8342D4486407E689BEE11B5" ma:contentTypeVersion="7" ma:contentTypeDescription="Create a new document." ma:contentTypeScope="" ma:versionID="f43c8587edbb68d2ea6702a086019e0b">
  <xsd:schema xmlns:xsd="http://www.w3.org/2001/XMLSchema" xmlns:xs="http://www.w3.org/2001/XMLSchema" xmlns:p="http://schemas.microsoft.com/office/2006/metadata/properties" xmlns:ns3="daaf00fe-d30e-48d0-ad67-be4eb978572f" xmlns:ns4="86b2bbb0-29e1-4ca0-a11f-fa455534cb2f" targetNamespace="http://schemas.microsoft.com/office/2006/metadata/properties" ma:root="true" ma:fieldsID="4713d91bfc477c1fae06a16084fb7ffe" ns3:_="" ns4:_="">
    <xsd:import namespace="daaf00fe-d30e-48d0-ad67-be4eb978572f"/>
    <xsd:import namespace="86b2bbb0-29e1-4ca0-a11f-fa455534cb2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f00fe-d30e-48d0-ad67-be4eb9785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b2bbb0-29e1-4ca0-a11f-fa455534cb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C18AA7-B5B4-417B-B3A2-E5E7CD0269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B8310E-341C-4347-B4A6-A3A1327C5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f00fe-d30e-48d0-ad67-be4eb978572f"/>
    <ds:schemaRef ds:uri="86b2bbb0-29e1-4ca0-a11f-fa455534c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B15A72-D167-4A30-BB16-1CC243599B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Sustainability data table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Garrett</dc:creator>
  <cp:lastModifiedBy>Sinead van Duuren</cp:lastModifiedBy>
  <cp:lastPrinted>2022-03-21T11:14:49Z</cp:lastPrinted>
  <dcterms:created xsi:type="dcterms:W3CDTF">2021-01-11T09:40:37Z</dcterms:created>
  <dcterms:modified xsi:type="dcterms:W3CDTF">2022-03-30T10:01:57Z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0x01010064B0E719B8342D4486407E689BEE11B5</vt:lpwstr>
  </property>
</Properties>
</file>